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直接引进类" sheetId="1" r:id="rId1"/>
    <sheet name="公开招聘类" sheetId="3" r:id="rId2"/>
  </sheets>
  <definedNames>
    <definedName name="_xlnm.Print_Titles" localSheetId="0">直接引进类!$1:$2</definedName>
  </definedNames>
  <calcPr calcId="125725"/>
</workbook>
</file>

<file path=xl/calcChain.xml><?xml version="1.0" encoding="utf-8"?>
<calcChain xmlns="http://schemas.openxmlformats.org/spreadsheetml/2006/main">
  <c r="G20" i="3"/>
  <c r="F20"/>
  <c r="G19"/>
  <c r="F19"/>
  <c r="G18"/>
  <c r="F18"/>
  <c r="G17"/>
  <c r="F17"/>
  <c r="F16"/>
  <c r="F15"/>
  <c r="G14"/>
  <c r="F14"/>
  <c r="G13"/>
  <c r="F13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33" i="1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</calcChain>
</file>

<file path=xl/sharedStrings.xml><?xml version="1.0" encoding="utf-8"?>
<sst xmlns="http://schemas.openxmlformats.org/spreadsheetml/2006/main" count="28" uniqueCount="21">
  <si>
    <t>经建投2019年人员招聘“直接引进类”面试人员名单</t>
  </si>
  <si>
    <t>序号</t>
  </si>
  <si>
    <t>岗位名称</t>
  </si>
  <si>
    <t>招聘
计划数</t>
  </si>
  <si>
    <t>报名
人数</t>
  </si>
  <si>
    <t>资格审查
合格人数</t>
  </si>
  <si>
    <t>报考号</t>
  </si>
  <si>
    <t>姓名</t>
  </si>
  <si>
    <t>201
金融、税务、
审计、会计类</t>
  </si>
  <si>
    <t>202
工程建造师
市政公用</t>
  </si>
  <si>
    <t>经建投2019年人员招聘“公开招聘类”面试人员名单</t>
  </si>
  <si>
    <t>报考岗位</t>
  </si>
  <si>
    <t>101_
财务管理
（一）</t>
  </si>
  <si>
    <t>102_
财务管理
（二）</t>
  </si>
  <si>
    <t>104_
综合管理
（二）</t>
  </si>
  <si>
    <t>刘嘉欣</t>
  </si>
  <si>
    <t>106_
综合管理
（四）</t>
  </si>
  <si>
    <t>李宗原</t>
  </si>
  <si>
    <t>彭柏龙</t>
  </si>
  <si>
    <t>108_
工程造价</t>
  </si>
  <si>
    <t>109_
工程管理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</si>
</sst>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等线"/>
      <charset val="134"/>
    </font>
    <font>
      <b/>
      <sz val="20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12"/>
      <color rgb="FF000000"/>
      <name val="等线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F33" sqref="F33"/>
    </sheetView>
  </sheetViews>
  <sheetFormatPr defaultColWidth="9" defaultRowHeight="13.5"/>
  <cols>
    <col min="1" max="1" width="5.625" customWidth="1"/>
    <col min="2" max="2" width="16.375" customWidth="1"/>
    <col min="3" max="4" width="10.125" customWidth="1"/>
    <col min="5" max="5" width="10.5" customWidth="1"/>
    <col min="6" max="6" width="24.625" customWidth="1"/>
    <col min="7" max="7" width="12.125" customWidth="1"/>
  </cols>
  <sheetData>
    <row r="1" spans="1:7" ht="50.25" customHeight="1">
      <c r="A1" s="11" t="s">
        <v>0</v>
      </c>
      <c r="B1" s="11"/>
      <c r="C1" s="11"/>
      <c r="D1" s="11"/>
      <c r="E1" s="11"/>
      <c r="F1" s="11"/>
      <c r="G1" s="11"/>
    </row>
    <row r="2" spans="1:7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6.950000000000003" customHeight="1">
      <c r="A3" s="7">
        <v>1</v>
      </c>
      <c r="B3" s="12" t="s">
        <v>8</v>
      </c>
      <c r="C3" s="13">
        <v>2</v>
      </c>
      <c r="D3" s="13">
        <v>5</v>
      </c>
      <c r="E3" s="13">
        <v>3</v>
      </c>
      <c r="F3" s="8" t="str">
        <f>"1018201904031141544815"</f>
        <v>1018201904031141544815</v>
      </c>
      <c r="G3" s="9" t="str">
        <f>"黄凯"</f>
        <v>黄凯</v>
      </c>
    </row>
    <row r="4" spans="1:7" ht="36.950000000000003" customHeight="1">
      <c r="A4" s="7">
        <v>2</v>
      </c>
      <c r="B4" s="12"/>
      <c r="C4" s="14"/>
      <c r="D4" s="14"/>
      <c r="E4" s="14"/>
      <c r="F4" s="8" t="str">
        <f>"1018201904031437144826"</f>
        <v>1018201904031437144826</v>
      </c>
      <c r="G4" s="9" t="str">
        <f>"刘丽娟"</f>
        <v>刘丽娟</v>
      </c>
    </row>
    <row r="5" spans="1:7" ht="36.950000000000003" customHeight="1">
      <c r="A5" s="7">
        <v>3</v>
      </c>
      <c r="B5" s="12"/>
      <c r="C5" s="15"/>
      <c r="D5" s="15"/>
      <c r="E5" s="15"/>
      <c r="F5" s="8" t="str">
        <f>"1018201904041908304864"</f>
        <v>1018201904041908304864</v>
      </c>
      <c r="G5" s="9" t="str">
        <f>"刘贤辉"</f>
        <v>刘贤辉</v>
      </c>
    </row>
    <row r="6" spans="1:7" ht="36.950000000000003" customHeight="1">
      <c r="A6" s="7">
        <v>4</v>
      </c>
      <c r="B6" s="13" t="s">
        <v>9</v>
      </c>
      <c r="C6" s="13">
        <v>5</v>
      </c>
      <c r="D6" s="13">
        <v>41</v>
      </c>
      <c r="E6" s="13">
        <v>28</v>
      </c>
      <c r="F6" s="8" t="str">
        <f>"1018201904022051064779"</f>
        <v>1018201904022051064779</v>
      </c>
      <c r="G6" s="9" t="str">
        <f>"刘波"</f>
        <v>刘波</v>
      </c>
    </row>
    <row r="7" spans="1:7" ht="36.950000000000003" customHeight="1">
      <c r="A7" s="7">
        <v>5</v>
      </c>
      <c r="B7" s="14"/>
      <c r="C7" s="14"/>
      <c r="D7" s="14"/>
      <c r="E7" s="14"/>
      <c r="F7" s="8" t="str">
        <f>"1018201904030809434784"</f>
        <v>1018201904030809434784</v>
      </c>
      <c r="G7" s="9" t="str">
        <f>"肖健"</f>
        <v>肖健</v>
      </c>
    </row>
    <row r="8" spans="1:7" ht="36.950000000000003" customHeight="1">
      <c r="A8" s="7">
        <v>6</v>
      </c>
      <c r="B8" s="14"/>
      <c r="C8" s="14"/>
      <c r="D8" s="14"/>
      <c r="E8" s="14"/>
      <c r="F8" s="8" t="str">
        <f>"1018201904030814474785"</f>
        <v>1018201904030814474785</v>
      </c>
      <c r="G8" s="9" t="str">
        <f>"丁艳"</f>
        <v>丁艳</v>
      </c>
    </row>
    <row r="9" spans="1:7" ht="36.950000000000003" customHeight="1">
      <c r="A9" s="7">
        <v>7</v>
      </c>
      <c r="B9" s="14"/>
      <c r="C9" s="14"/>
      <c r="D9" s="14"/>
      <c r="E9" s="14"/>
      <c r="F9" s="8" t="str">
        <f>"1018201904030818344786"</f>
        <v>1018201904030818344786</v>
      </c>
      <c r="G9" s="9" t="str">
        <f>"段志岳"</f>
        <v>段志岳</v>
      </c>
    </row>
    <row r="10" spans="1:7" ht="36.950000000000003" customHeight="1">
      <c r="A10" s="7">
        <v>8</v>
      </c>
      <c r="B10" s="14"/>
      <c r="C10" s="14"/>
      <c r="D10" s="14"/>
      <c r="E10" s="14"/>
      <c r="F10" s="8" t="str">
        <f>"1018201904030832304789"</f>
        <v>1018201904030832304789</v>
      </c>
      <c r="G10" s="9" t="str">
        <f>"万亚文"</f>
        <v>万亚文</v>
      </c>
    </row>
    <row r="11" spans="1:7" ht="36.950000000000003" customHeight="1">
      <c r="A11" s="7">
        <v>9</v>
      </c>
      <c r="B11" s="14"/>
      <c r="C11" s="14"/>
      <c r="D11" s="14"/>
      <c r="E11" s="14"/>
      <c r="F11" s="8" t="str">
        <f>"1018201904031241214822"</f>
        <v>1018201904031241214822</v>
      </c>
      <c r="G11" s="9" t="str">
        <f>"仇斌"</f>
        <v>仇斌</v>
      </c>
    </row>
    <row r="12" spans="1:7" ht="36.950000000000003" customHeight="1">
      <c r="A12" s="7">
        <v>10</v>
      </c>
      <c r="B12" s="14"/>
      <c r="C12" s="14"/>
      <c r="D12" s="14"/>
      <c r="E12" s="14"/>
      <c r="F12" s="8" t="str">
        <f>"1018201904031352004825"</f>
        <v>1018201904031352004825</v>
      </c>
      <c r="G12" s="9" t="str">
        <f>"胡鑫"</f>
        <v>胡鑫</v>
      </c>
    </row>
    <row r="13" spans="1:7" ht="36.950000000000003" customHeight="1">
      <c r="A13" s="7">
        <v>11</v>
      </c>
      <c r="B13" s="14"/>
      <c r="C13" s="14"/>
      <c r="D13" s="14"/>
      <c r="E13" s="14"/>
      <c r="F13" s="8" t="str">
        <f>"1018201904031525284828"</f>
        <v>1018201904031525284828</v>
      </c>
      <c r="G13" s="9" t="str">
        <f>"甘雨昊"</f>
        <v>甘雨昊</v>
      </c>
    </row>
    <row r="14" spans="1:7" ht="36.950000000000003" customHeight="1">
      <c r="A14" s="7">
        <v>12</v>
      </c>
      <c r="B14" s="14"/>
      <c r="C14" s="14"/>
      <c r="D14" s="14"/>
      <c r="E14" s="14"/>
      <c r="F14" s="8" t="str">
        <f>"1018201904031550414829"</f>
        <v>1018201904031550414829</v>
      </c>
      <c r="G14" s="9" t="str">
        <f>"刘小龙"</f>
        <v>刘小龙</v>
      </c>
    </row>
    <row r="15" spans="1:7" ht="36.950000000000003" customHeight="1">
      <c r="A15" s="7">
        <v>13</v>
      </c>
      <c r="B15" s="14"/>
      <c r="C15" s="14"/>
      <c r="D15" s="14"/>
      <c r="E15" s="14"/>
      <c r="F15" s="8" t="str">
        <f>"1018201904031610054830"</f>
        <v>1018201904031610054830</v>
      </c>
      <c r="G15" s="9" t="str">
        <f>"洪建平"</f>
        <v>洪建平</v>
      </c>
    </row>
    <row r="16" spans="1:7" ht="36.950000000000003" customHeight="1">
      <c r="A16" s="7">
        <v>14</v>
      </c>
      <c r="B16" s="14"/>
      <c r="C16" s="14"/>
      <c r="D16" s="14"/>
      <c r="E16" s="14"/>
      <c r="F16" s="8" t="str">
        <f>"1018201904031807244834"</f>
        <v>1018201904031807244834</v>
      </c>
      <c r="G16" s="9" t="str">
        <f>"杨峰"</f>
        <v>杨峰</v>
      </c>
    </row>
    <row r="17" spans="1:7" ht="36.950000000000003" customHeight="1">
      <c r="A17" s="7">
        <v>15</v>
      </c>
      <c r="B17" s="14"/>
      <c r="C17" s="14"/>
      <c r="D17" s="14"/>
      <c r="E17" s="14"/>
      <c r="F17" s="8" t="str">
        <f>"1018201904032119154838"</f>
        <v>1018201904032119154838</v>
      </c>
      <c r="G17" s="9" t="str">
        <f>"魏力健"</f>
        <v>魏力健</v>
      </c>
    </row>
    <row r="18" spans="1:7" ht="36.950000000000003" customHeight="1">
      <c r="A18" s="7">
        <v>16</v>
      </c>
      <c r="B18" s="14"/>
      <c r="C18" s="14"/>
      <c r="D18" s="14"/>
      <c r="E18" s="14"/>
      <c r="F18" s="8" t="str">
        <f>"1018201904032326454843"</f>
        <v>1018201904032326454843</v>
      </c>
      <c r="G18" s="9" t="str">
        <f>"张韶峰"</f>
        <v>张韶峰</v>
      </c>
    </row>
    <row r="19" spans="1:7" ht="36.950000000000003" customHeight="1">
      <c r="A19" s="7">
        <v>17</v>
      </c>
      <c r="B19" s="15"/>
      <c r="C19" s="15"/>
      <c r="D19" s="15"/>
      <c r="E19" s="15"/>
      <c r="F19" s="8" t="str">
        <f>"1018201904040917524847"</f>
        <v>1018201904040917524847</v>
      </c>
      <c r="G19" s="9" t="str">
        <f>"龙旸"</f>
        <v>龙旸</v>
      </c>
    </row>
    <row r="20" spans="1:7" ht="36.950000000000003" customHeight="1">
      <c r="A20" s="7">
        <v>18</v>
      </c>
      <c r="B20" s="13" t="s">
        <v>9</v>
      </c>
      <c r="C20" s="13">
        <v>5</v>
      </c>
      <c r="D20" s="13">
        <v>41</v>
      </c>
      <c r="E20" s="16">
        <v>28</v>
      </c>
      <c r="F20" s="8" t="str">
        <f>"1018201904040943344850"</f>
        <v>1018201904040943344850</v>
      </c>
      <c r="G20" s="9" t="str">
        <f>"佘铁光"</f>
        <v>佘铁光</v>
      </c>
    </row>
    <row r="21" spans="1:7" ht="36.950000000000003" customHeight="1">
      <c r="A21" s="7">
        <v>19</v>
      </c>
      <c r="B21" s="14"/>
      <c r="C21" s="14"/>
      <c r="D21" s="14"/>
      <c r="E21" s="17"/>
      <c r="F21" s="8" t="str">
        <f>"1018201904041044374855"</f>
        <v>1018201904041044374855</v>
      </c>
      <c r="G21" s="9" t="str">
        <f>"阳凡"</f>
        <v>阳凡</v>
      </c>
    </row>
    <row r="22" spans="1:7" ht="36.950000000000003" customHeight="1">
      <c r="A22" s="7">
        <v>20</v>
      </c>
      <c r="B22" s="14"/>
      <c r="C22" s="14"/>
      <c r="D22" s="14"/>
      <c r="E22" s="17"/>
      <c r="F22" s="8" t="str">
        <f>"1018201904041124314858"</f>
        <v>1018201904041124314858</v>
      </c>
      <c r="G22" s="9" t="str">
        <f>"杨晓波"</f>
        <v>杨晓波</v>
      </c>
    </row>
    <row r="23" spans="1:7" ht="36.950000000000003" customHeight="1">
      <c r="A23" s="7">
        <v>21</v>
      </c>
      <c r="B23" s="14"/>
      <c r="C23" s="14"/>
      <c r="D23" s="14"/>
      <c r="E23" s="17"/>
      <c r="F23" s="8" t="str">
        <f>"1018201904041632134863"</f>
        <v>1018201904041632134863</v>
      </c>
      <c r="G23" s="9" t="str">
        <f>"刘大海"</f>
        <v>刘大海</v>
      </c>
    </row>
    <row r="24" spans="1:7" ht="36.950000000000003" customHeight="1">
      <c r="A24" s="7">
        <v>22</v>
      </c>
      <c r="B24" s="14"/>
      <c r="C24" s="14"/>
      <c r="D24" s="14"/>
      <c r="E24" s="17"/>
      <c r="F24" s="8" t="str">
        <f>"1018201904051524584873"</f>
        <v>1018201904051524584873</v>
      </c>
      <c r="G24" s="9" t="str">
        <f>"刘魁"</f>
        <v>刘魁</v>
      </c>
    </row>
    <row r="25" spans="1:7" ht="36.950000000000003" customHeight="1">
      <c r="A25" s="7">
        <v>23</v>
      </c>
      <c r="B25" s="14"/>
      <c r="C25" s="14"/>
      <c r="D25" s="14"/>
      <c r="E25" s="17"/>
      <c r="F25" s="8" t="str">
        <f>"1018201904051952584875"</f>
        <v>1018201904051952584875</v>
      </c>
      <c r="G25" s="9" t="str">
        <f>"阳先萍"</f>
        <v>阳先萍</v>
      </c>
    </row>
    <row r="26" spans="1:7" ht="36.950000000000003" customHeight="1">
      <c r="A26" s="7">
        <v>24</v>
      </c>
      <c r="B26" s="14"/>
      <c r="C26" s="14"/>
      <c r="D26" s="14"/>
      <c r="E26" s="17"/>
      <c r="F26" s="8" t="str">
        <f>"1018201904060952264880"</f>
        <v>1018201904060952264880</v>
      </c>
      <c r="G26" s="9" t="str">
        <f>"席淑君"</f>
        <v>席淑君</v>
      </c>
    </row>
    <row r="27" spans="1:7" ht="36.950000000000003" customHeight="1">
      <c r="A27" s="7">
        <v>25</v>
      </c>
      <c r="B27" s="14"/>
      <c r="C27" s="14"/>
      <c r="D27" s="14"/>
      <c r="E27" s="17"/>
      <c r="F27" s="8" t="str">
        <f>"1018201904061104584882"</f>
        <v>1018201904061104584882</v>
      </c>
      <c r="G27" s="9" t="str">
        <f>"刘靖伟"</f>
        <v>刘靖伟</v>
      </c>
    </row>
    <row r="28" spans="1:7" ht="36.950000000000003" customHeight="1">
      <c r="A28" s="7">
        <v>26</v>
      </c>
      <c r="B28" s="14"/>
      <c r="C28" s="14"/>
      <c r="D28" s="14"/>
      <c r="E28" s="17"/>
      <c r="F28" s="8" t="str">
        <f>"1018201904061327074885"</f>
        <v>1018201904061327074885</v>
      </c>
      <c r="G28" s="9" t="str">
        <f>"罗敏"</f>
        <v>罗敏</v>
      </c>
    </row>
    <row r="29" spans="1:7" ht="36.950000000000003" customHeight="1">
      <c r="A29" s="7">
        <v>27</v>
      </c>
      <c r="B29" s="14"/>
      <c r="C29" s="14"/>
      <c r="D29" s="14"/>
      <c r="E29" s="17"/>
      <c r="F29" s="8" t="str">
        <f>"1018201904080846494894"</f>
        <v>1018201904080846494894</v>
      </c>
      <c r="G29" s="9" t="str">
        <f>"曾山竹"</f>
        <v>曾山竹</v>
      </c>
    </row>
    <row r="30" spans="1:7" ht="36.950000000000003" customHeight="1">
      <c r="A30" s="7">
        <v>28</v>
      </c>
      <c r="B30" s="14"/>
      <c r="C30" s="14"/>
      <c r="D30" s="14"/>
      <c r="E30" s="17"/>
      <c r="F30" s="8" t="str">
        <f>"1018201904081518594898"</f>
        <v>1018201904081518594898</v>
      </c>
      <c r="G30" s="9" t="str">
        <f>"唐豪"</f>
        <v>唐豪</v>
      </c>
    </row>
    <row r="31" spans="1:7" ht="36.950000000000003" customHeight="1">
      <c r="A31" s="7">
        <v>29</v>
      </c>
      <c r="B31" s="14"/>
      <c r="C31" s="14"/>
      <c r="D31" s="14"/>
      <c r="E31" s="17"/>
      <c r="F31" s="8" t="str">
        <f>"1018201904081548154899"</f>
        <v>1018201904081548154899</v>
      </c>
      <c r="G31" s="9" t="str">
        <f>"朱颗"</f>
        <v>朱颗</v>
      </c>
    </row>
    <row r="32" spans="1:7" ht="36.950000000000003" customHeight="1">
      <c r="A32" s="7">
        <v>30</v>
      </c>
      <c r="B32" s="14"/>
      <c r="C32" s="14"/>
      <c r="D32" s="14"/>
      <c r="E32" s="17"/>
      <c r="F32" s="8" t="str">
        <f>"1018201904090939564906"</f>
        <v>1018201904090939564906</v>
      </c>
      <c r="G32" s="9" t="str">
        <f>"龙晋"</f>
        <v>龙晋</v>
      </c>
    </row>
    <row r="33" spans="1:7" ht="36.950000000000003" customHeight="1">
      <c r="A33" s="7">
        <v>31</v>
      </c>
      <c r="B33" s="15"/>
      <c r="C33" s="15"/>
      <c r="D33" s="15"/>
      <c r="E33" s="18"/>
      <c r="F33" s="8" t="str">
        <f>"1018201904091122314909"</f>
        <v>1018201904091122314909</v>
      </c>
      <c r="G33" s="9" t="str">
        <f>"易建平"</f>
        <v>易建平</v>
      </c>
    </row>
  </sheetData>
  <mergeCells count="13">
    <mergeCell ref="A1:G1"/>
    <mergeCell ref="B3:B5"/>
    <mergeCell ref="B6:B19"/>
    <mergeCell ref="B20:B33"/>
    <mergeCell ref="C3:C5"/>
    <mergeCell ref="C6:C19"/>
    <mergeCell ref="C20:C33"/>
    <mergeCell ref="D3:D5"/>
    <mergeCell ref="D6:D19"/>
    <mergeCell ref="D20:D33"/>
    <mergeCell ref="E3:E5"/>
    <mergeCell ref="E6:E19"/>
    <mergeCell ref="E20:E33"/>
  </mergeCells>
  <phoneticPr fontId="8" type="noConversion"/>
  <pageMargins left="0.70069444444444495" right="0.62986111111111098" top="0.66874999999999996" bottom="0.62986111111111098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W20"/>
  <sheetViews>
    <sheetView topLeftCell="A19" workbookViewId="0">
      <selection activeCell="A21" sqref="A21:XFD21"/>
    </sheetView>
  </sheetViews>
  <sheetFormatPr defaultColWidth="9" defaultRowHeight="19.899999999999999" customHeight="1"/>
  <cols>
    <col min="1" max="1" width="5.125" customWidth="1"/>
    <col min="2" max="2" width="10.5" style="1" customWidth="1"/>
    <col min="3" max="4" width="8" style="1" customWidth="1"/>
    <col min="5" max="5" width="10.25" style="1" customWidth="1"/>
    <col min="6" max="6" width="23.875" style="1" customWidth="1"/>
    <col min="7" max="8" width="16.875" style="1" customWidth="1"/>
    <col min="9" max="16377" width="9" style="1"/>
  </cols>
  <sheetData>
    <row r="1" spans="1:7" s="1" customFormat="1" ht="48.95" customHeight="1">
      <c r="B1" s="19" t="s">
        <v>10</v>
      </c>
      <c r="C1" s="19"/>
      <c r="D1" s="19"/>
      <c r="E1" s="19"/>
      <c r="F1" s="19"/>
      <c r="G1" s="20"/>
    </row>
    <row r="2" spans="1:7" s="1" customFormat="1" ht="42" customHeight="1">
      <c r="A2" s="2" t="s">
        <v>1</v>
      </c>
      <c r="B2" s="2" t="s">
        <v>11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s="1" customFormat="1" ht="33.950000000000003" customHeight="1">
      <c r="A3" s="10">
        <v>1</v>
      </c>
      <c r="B3" s="21" t="s">
        <v>12</v>
      </c>
      <c r="C3" s="21">
        <v>2</v>
      </c>
      <c r="D3" s="21">
        <v>7</v>
      </c>
      <c r="E3" s="21">
        <v>4</v>
      </c>
      <c r="F3" s="4" t="str">
        <f>"1018201904031101194807"</f>
        <v>1018201904031101194807</v>
      </c>
      <c r="G3" s="5" t="str">
        <f>"汪捷"</f>
        <v>汪捷</v>
      </c>
    </row>
    <row r="4" spans="1:7" s="1" customFormat="1" ht="33.950000000000003" customHeight="1">
      <c r="A4" s="10">
        <v>2</v>
      </c>
      <c r="B4" s="22"/>
      <c r="C4" s="21"/>
      <c r="D4" s="21"/>
      <c r="E4" s="21"/>
      <c r="F4" s="4" t="str">
        <f>"1018201904030932424796"</f>
        <v>1018201904030932424796</v>
      </c>
      <c r="G4" s="5" t="str">
        <f>"聂龙飞"</f>
        <v>聂龙飞</v>
      </c>
    </row>
    <row r="5" spans="1:7" s="1" customFormat="1" ht="33.950000000000003" customHeight="1">
      <c r="A5" s="10">
        <v>3</v>
      </c>
      <c r="B5" s="22"/>
      <c r="C5" s="21"/>
      <c r="D5" s="21"/>
      <c r="E5" s="21"/>
      <c r="F5" s="4" t="str">
        <f>"1018201904031128494811"</f>
        <v>1018201904031128494811</v>
      </c>
      <c r="G5" s="5" t="str">
        <f>"罗旺"</f>
        <v>罗旺</v>
      </c>
    </row>
    <row r="6" spans="1:7" s="1" customFormat="1" ht="33.950000000000003" customHeight="1">
      <c r="A6" s="10">
        <v>4</v>
      </c>
      <c r="B6" s="22"/>
      <c r="C6" s="21"/>
      <c r="D6" s="21"/>
      <c r="E6" s="21"/>
      <c r="F6" s="4" t="str">
        <f>"1018201904070020344889"</f>
        <v>1018201904070020344889</v>
      </c>
      <c r="G6" s="5" t="str">
        <f>"肖军"</f>
        <v>肖军</v>
      </c>
    </row>
    <row r="7" spans="1:7" s="1" customFormat="1" ht="33.950000000000003" customHeight="1">
      <c r="A7" s="10">
        <v>5</v>
      </c>
      <c r="B7" s="21" t="s">
        <v>13</v>
      </c>
      <c r="C7" s="21">
        <v>1</v>
      </c>
      <c r="D7" s="21">
        <v>17</v>
      </c>
      <c r="E7" s="21">
        <v>2</v>
      </c>
      <c r="F7" s="4" t="str">
        <f>"1018201904030843084790"</f>
        <v>1018201904030843084790</v>
      </c>
      <c r="G7" s="5" t="str">
        <f>"何晔"</f>
        <v>何晔</v>
      </c>
    </row>
    <row r="8" spans="1:7" s="1" customFormat="1" ht="33.950000000000003" customHeight="1">
      <c r="A8" s="10">
        <v>6</v>
      </c>
      <c r="B8" s="22"/>
      <c r="C8" s="21"/>
      <c r="D8" s="21"/>
      <c r="E8" s="21"/>
      <c r="F8" s="4" t="str">
        <f>"1018201904041104464857"</f>
        <v>1018201904041104464857</v>
      </c>
      <c r="G8" s="5" t="str">
        <f>"石小英"</f>
        <v>石小英</v>
      </c>
    </row>
    <row r="9" spans="1:7" s="1" customFormat="1" ht="33.950000000000003" customHeight="1">
      <c r="A9" s="10">
        <v>7</v>
      </c>
      <c r="B9" s="21" t="s">
        <v>14</v>
      </c>
      <c r="C9" s="21">
        <v>2</v>
      </c>
      <c r="D9" s="21">
        <v>8</v>
      </c>
      <c r="E9" s="21">
        <v>4</v>
      </c>
      <c r="F9" s="4" t="str">
        <f>"1018201904030801084781"</f>
        <v>1018201904030801084781</v>
      </c>
      <c r="G9" s="5" t="str">
        <f>"李滔"</f>
        <v>李滔</v>
      </c>
    </row>
    <row r="10" spans="1:7" s="1" customFormat="1" ht="33.950000000000003" customHeight="1">
      <c r="A10" s="10">
        <v>8</v>
      </c>
      <c r="B10" s="22"/>
      <c r="C10" s="21"/>
      <c r="D10" s="21"/>
      <c r="E10" s="21"/>
      <c r="F10" s="4" t="str">
        <f>"1018201904030934304798"</f>
        <v>1018201904030934304798</v>
      </c>
      <c r="G10" s="5" t="str">
        <f>"汤超"</f>
        <v>汤超</v>
      </c>
    </row>
    <row r="11" spans="1:7" s="1" customFormat="1" ht="33.950000000000003" customHeight="1">
      <c r="A11" s="10">
        <v>9</v>
      </c>
      <c r="B11" s="22"/>
      <c r="C11" s="21"/>
      <c r="D11" s="21"/>
      <c r="E11" s="21"/>
      <c r="F11" s="4" t="str">
        <f>"1018201904030957184803"</f>
        <v>1018201904030957184803</v>
      </c>
      <c r="G11" s="5" t="str">
        <f>"凌祯"</f>
        <v>凌祯</v>
      </c>
    </row>
    <row r="12" spans="1:7" s="1" customFormat="1" ht="33.950000000000003" customHeight="1">
      <c r="A12" s="10">
        <v>10</v>
      </c>
      <c r="B12" s="22"/>
      <c r="C12" s="21"/>
      <c r="D12" s="21"/>
      <c r="E12" s="21"/>
      <c r="F12" s="4" t="str">
        <f>"1018201904042012204868"</f>
        <v>1018201904042012204868</v>
      </c>
      <c r="G12" s="6" t="s">
        <v>15</v>
      </c>
    </row>
    <row r="13" spans="1:7" s="1" customFormat="1" ht="33.950000000000003" customHeight="1">
      <c r="A13" s="10">
        <v>11</v>
      </c>
      <c r="B13" s="21" t="s">
        <v>16</v>
      </c>
      <c r="C13" s="21">
        <v>2</v>
      </c>
      <c r="D13" s="21">
        <v>18</v>
      </c>
      <c r="E13" s="21">
        <v>4</v>
      </c>
      <c r="F13" s="4" t="str">
        <f>"1018201904030944474800"</f>
        <v>1018201904030944474800</v>
      </c>
      <c r="G13" s="5" t="str">
        <f>"彭哲"</f>
        <v>彭哲</v>
      </c>
    </row>
    <row r="14" spans="1:7" s="1" customFormat="1" ht="33.950000000000003" customHeight="1">
      <c r="A14" s="10">
        <v>12</v>
      </c>
      <c r="B14" s="22"/>
      <c r="C14" s="21"/>
      <c r="D14" s="21"/>
      <c r="E14" s="21"/>
      <c r="F14" s="4" t="str">
        <f>"1018201904032123064839"</f>
        <v>1018201904032123064839</v>
      </c>
      <c r="G14" s="5" t="str">
        <f>"刘腾"</f>
        <v>刘腾</v>
      </c>
    </row>
    <row r="15" spans="1:7" s="1" customFormat="1" ht="33.950000000000003" customHeight="1">
      <c r="A15" s="10">
        <v>13</v>
      </c>
      <c r="B15" s="22"/>
      <c r="C15" s="21"/>
      <c r="D15" s="21"/>
      <c r="E15" s="21"/>
      <c r="F15" s="4" t="str">
        <f>"1018201904062113464887"</f>
        <v>1018201904062113464887</v>
      </c>
      <c r="G15" s="6" t="s">
        <v>17</v>
      </c>
    </row>
    <row r="16" spans="1:7" s="1" customFormat="1" ht="33.950000000000003" customHeight="1">
      <c r="A16" s="10">
        <v>14</v>
      </c>
      <c r="B16" s="22"/>
      <c r="C16" s="21"/>
      <c r="D16" s="21"/>
      <c r="E16" s="21"/>
      <c r="F16" s="4" t="str">
        <f>"1018201904031126024810"</f>
        <v>1018201904031126024810</v>
      </c>
      <c r="G16" s="5" t="s">
        <v>18</v>
      </c>
    </row>
    <row r="17" spans="1:7" s="1" customFormat="1" ht="33.950000000000003" customHeight="1">
      <c r="A17" s="10">
        <v>15</v>
      </c>
      <c r="B17" s="21" t="s">
        <v>19</v>
      </c>
      <c r="C17" s="21">
        <v>1</v>
      </c>
      <c r="D17" s="21">
        <v>8</v>
      </c>
      <c r="E17" s="21">
        <v>2</v>
      </c>
      <c r="F17" s="4" t="str">
        <f>"1018201904051730394874"</f>
        <v>1018201904051730394874</v>
      </c>
      <c r="G17" s="5" t="str">
        <f>"陈懿龙"</f>
        <v>陈懿龙</v>
      </c>
    </row>
    <row r="18" spans="1:7" s="1" customFormat="1" ht="33.950000000000003" customHeight="1">
      <c r="A18" s="10">
        <v>16</v>
      </c>
      <c r="B18" s="22"/>
      <c r="C18" s="21"/>
      <c r="D18" s="21"/>
      <c r="E18" s="21"/>
      <c r="F18" s="4" t="str">
        <f>"1018201904090855584905"</f>
        <v>1018201904090855584905</v>
      </c>
      <c r="G18" s="5" t="str">
        <f>"张西"</f>
        <v>张西</v>
      </c>
    </row>
    <row r="19" spans="1:7" s="1" customFormat="1" ht="33.950000000000003" customHeight="1">
      <c r="A19" s="10">
        <v>17</v>
      </c>
      <c r="B19" s="21" t="s">
        <v>20</v>
      </c>
      <c r="C19" s="21">
        <v>1</v>
      </c>
      <c r="D19" s="21">
        <v>10</v>
      </c>
      <c r="E19" s="21">
        <v>2</v>
      </c>
      <c r="F19" s="4" t="str">
        <f>"1018201904030903424792"</f>
        <v>1018201904030903424792</v>
      </c>
      <c r="G19" s="5" t="str">
        <f>"李佳琳"</f>
        <v>李佳琳</v>
      </c>
    </row>
    <row r="20" spans="1:7" s="1" customFormat="1" ht="33.950000000000003" customHeight="1">
      <c r="A20" s="10">
        <v>18</v>
      </c>
      <c r="B20" s="22"/>
      <c r="C20" s="21"/>
      <c r="D20" s="21"/>
      <c r="E20" s="21"/>
      <c r="F20" s="4" t="str">
        <f>"1018201904041941144866"</f>
        <v>1018201904041941144866</v>
      </c>
      <c r="G20" s="5" t="str">
        <f>"欧鹏"</f>
        <v>欧鹏</v>
      </c>
    </row>
  </sheetData>
  <mergeCells count="25">
    <mergeCell ref="D9:D12"/>
    <mergeCell ref="D13:D16"/>
    <mergeCell ref="D17:D18"/>
    <mergeCell ref="D19:D20"/>
    <mergeCell ref="E3:E6"/>
    <mergeCell ref="E7:E8"/>
    <mergeCell ref="E9:E12"/>
    <mergeCell ref="E13:E16"/>
    <mergeCell ref="E17:E18"/>
    <mergeCell ref="E19:E20"/>
    <mergeCell ref="B1:G1"/>
    <mergeCell ref="B3:B6"/>
    <mergeCell ref="B7:B8"/>
    <mergeCell ref="B9:B12"/>
    <mergeCell ref="B13:B16"/>
    <mergeCell ref="B17:B18"/>
    <mergeCell ref="B19:B20"/>
    <mergeCell ref="C3:C6"/>
    <mergeCell ref="C7:C8"/>
    <mergeCell ref="C9:C12"/>
    <mergeCell ref="C13:C16"/>
    <mergeCell ref="C17:C18"/>
    <mergeCell ref="C19:C20"/>
    <mergeCell ref="D3:D6"/>
    <mergeCell ref="D7:D8"/>
  </mergeCells>
  <phoneticPr fontId="8" type="noConversion"/>
  <pageMargins left="0.7" right="0.7" top="0.51180555555555596" bottom="0.3145833333333329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直接引进类</vt:lpstr>
      <vt:lpstr>公开招聘类</vt:lpstr>
      <vt:lpstr>直接引进类!Print_Titles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2019-04-23T08:53:00Z</dcterms:created>
  <dcterms:modified xsi:type="dcterms:W3CDTF">2019-05-07T01:21:16Z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