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780" firstSheet="5" activeTab="7"/>
  </bookViews>
  <sheets>
    <sheet name="2019年衡阳县公共财政收入完成情况表" sheetId="1" r:id="rId1"/>
    <sheet name="2019年衡阳县一般公共预算支出情况" sheetId="2" r:id="rId2"/>
    <sheet name="2019年衡阳县一般公共预算收支平衡表" sheetId="3" r:id="rId3"/>
    <sheet name="2020年衡阳县财政收入预算表" sheetId="4" r:id="rId4"/>
    <sheet name="2020年衡阳县一般公共预算支出情况表" sheetId="5" r:id="rId5"/>
    <sheet name=" 2020年衡阳县公共财政收支平衡表 " sheetId="6" r:id="rId6"/>
    <sheet name="2020年政府性基金收支预算表" sheetId="7" r:id="rId7"/>
    <sheet name="2020年社保基金预算表" sheetId="8" r:id="rId8"/>
    <sheet name="2020年衡阳县一般公共预算支出预算表" sheetId="9" r:id="rId9"/>
  </sheets>
  <definedNames>
    <definedName name="_xlnm.Print_Area" localSheetId="0">'2019年衡阳县公共财政收入完成情况表'!$A$1:E33</definedName>
    <definedName name="_xlnm.Print_Area" localSheetId="1">'2019年衡阳县一般公共预算支出情况'!$A$1:E26</definedName>
    <definedName name="_xlnm.Print_Area" localSheetId="2">'2019年衡阳县一般公共预算收支平衡表'!$A$1:$D$48</definedName>
    <definedName name="_xlnm.Print_Area" localSheetId="3">'2020年衡阳县财政收入预算表'!$A$1:F32</definedName>
    <definedName name="_xlnm.Print_Area" localSheetId="4">'2020年衡阳县一般公共预算支出情况表'!$A$1:E27</definedName>
    <definedName name="_xlnm.Print_Area" localSheetId="5">' 2020年衡阳县公共财政收支平衡表 '!$A$1:$D$46</definedName>
    <definedName name="_xlnm.Print_Area" localSheetId="6">'2020年政府性基金收支预算表'!$A$1:D42</definedName>
    <definedName name="_xlnm.Print_Area" localSheetId="8">'2020年衡阳县一般公共预算支出预算表'!$A$1:$E$375</definedName>
    <definedName name="_xlnm.Print_Titles" localSheetId="8">'2020年衡阳县一般公共预算支出预算表'!$4:5</definedName>
  </definedNames>
  <calcPr calcId="144525" iterate="1" iterateCount="100" iterateDelta="0.001"/>
</workbook>
</file>

<file path=xl/comments1.xml><?xml version="1.0" encoding="utf-8"?>
<comments xmlns="http://schemas.openxmlformats.org/spreadsheetml/2006/main">
  <authors>
    <author>Administrator</author>
  </authors>
  <commentList>
    <comment ref="D12" authorId="0">
      <text>
        <r>
          <rPr>
            <sz val="9"/>
            <rFont val="宋体"/>
            <charset val="134"/>
          </rPr>
          <t>Administrator:
含2020年隐性债务还本付息52247万元（本金39058万元、付息13189万元），政府专项债券10692万元，乡镇土地出让金返回4400万，平战结合政府性支出5600万元，土地出让成本27876万元。</t>
        </r>
      </text>
    </comment>
  </commentList>
</comments>
</file>

<file path=xl/sharedStrings.xml><?xml version="1.0" encoding="utf-8"?>
<sst xmlns="http://schemas.openxmlformats.org/spreadsheetml/2006/main" count="721">
  <si>
    <t>表1：</t>
  </si>
  <si>
    <t>2019年衡阳县公共财政收入完成情况表</t>
  </si>
  <si>
    <t>单位：万元</t>
  </si>
  <si>
    <t>项       目</t>
  </si>
  <si>
    <t>2018年
决算数</t>
  </si>
  <si>
    <t>2019年
决算数</t>
  </si>
  <si>
    <t>比上年
增减额</t>
  </si>
  <si>
    <t>比上年增减%</t>
  </si>
  <si>
    <t xml:space="preserve"> 一、地方收入</t>
  </si>
  <si>
    <t xml:space="preserve">    1、税收收入</t>
  </si>
  <si>
    <t xml:space="preserve">      增值税</t>
  </si>
  <si>
    <t xml:space="preserve">      营业税</t>
  </si>
  <si>
    <t xml:space="preserve">      企业所得税</t>
  </si>
  <si>
    <t xml:space="preserve">      企业所得税退税</t>
  </si>
  <si>
    <t xml:space="preserve">      个人所得税</t>
  </si>
  <si>
    <t xml:space="preserve">      资源税</t>
  </si>
  <si>
    <t xml:space="preserve">      城市维护建设税</t>
  </si>
  <si>
    <t xml:space="preserve">      房产税</t>
  </si>
  <si>
    <t xml:space="preserve">      印花税</t>
  </si>
  <si>
    <t xml:space="preserve">      城镇土地使用税</t>
  </si>
  <si>
    <t xml:space="preserve">      土地增值税</t>
  </si>
  <si>
    <t xml:space="preserve">      车船税</t>
  </si>
  <si>
    <t xml:space="preserve">      耕地占用税</t>
  </si>
  <si>
    <t xml:space="preserve">      契税</t>
  </si>
  <si>
    <t xml:space="preserve">      烟叶税</t>
  </si>
  <si>
    <t xml:space="preserve">      环境保护税</t>
  </si>
  <si>
    <t xml:space="preserve">      其他税收收入</t>
  </si>
  <si>
    <t xml:space="preserve">   2、非税收入</t>
  </si>
  <si>
    <t xml:space="preserve">      专项收入</t>
  </si>
  <si>
    <t xml:space="preserve">      行政事业性收费收入</t>
  </si>
  <si>
    <t xml:space="preserve">      罚没收入</t>
  </si>
  <si>
    <t xml:space="preserve">      国有资本经营收入</t>
  </si>
  <si>
    <t xml:space="preserve">      国有资源（资产）有偿使用收入</t>
  </si>
  <si>
    <t xml:space="preserve">      其他收入</t>
  </si>
  <si>
    <t>二、上划中央收入</t>
  </si>
  <si>
    <t>三、上划省级收入</t>
  </si>
  <si>
    <t xml:space="preserve"> 一般公共预算收入总计</t>
  </si>
  <si>
    <t>表2：</t>
  </si>
  <si>
    <t>2019年衡阳县一般公共预算支出情况表</t>
  </si>
  <si>
    <t>单位:万元</t>
  </si>
  <si>
    <t>项   目</t>
  </si>
  <si>
    <t>2019年       决算数</t>
  </si>
  <si>
    <t>比上年
增加额</t>
  </si>
  <si>
    <t>1、一般公共服务支出</t>
  </si>
  <si>
    <t>2、国防支出</t>
  </si>
  <si>
    <t>3、公共安全支出</t>
  </si>
  <si>
    <t>4、教育支出</t>
  </si>
  <si>
    <t>5、科学技术支出</t>
  </si>
  <si>
    <t>6、文化体育与传媒支出</t>
  </si>
  <si>
    <t>7、社会保障和就业支出</t>
  </si>
  <si>
    <t>8、医疗卫生与计划生育支出</t>
  </si>
  <si>
    <t>9、节能环保支出</t>
  </si>
  <si>
    <t>10、城乡社区支出</t>
  </si>
  <si>
    <t>11、农林水支出</t>
  </si>
  <si>
    <t>12、交通运输支出</t>
  </si>
  <si>
    <t>13、资源勘探信息等支出</t>
  </si>
  <si>
    <t>14、商业服务业等支出</t>
  </si>
  <si>
    <t>15、金融支出</t>
  </si>
  <si>
    <t>16、国土海洋气象等支出</t>
  </si>
  <si>
    <t>17、住房保障支出</t>
  </si>
  <si>
    <t>18、粮油物资储备支出</t>
  </si>
  <si>
    <t>19、灾害防治及应急管理支出</t>
  </si>
  <si>
    <t>19、债务付息支出</t>
  </si>
  <si>
    <t>20、其他支出</t>
  </si>
  <si>
    <t>合   计</t>
  </si>
  <si>
    <t>表3：</t>
  </si>
  <si>
    <t>2019年衡阳县一般公共预算收支平衡表</t>
  </si>
  <si>
    <t>收  入</t>
  </si>
  <si>
    <t>支   出</t>
  </si>
  <si>
    <t>项目</t>
  </si>
  <si>
    <t>2019年全年决算数</t>
  </si>
  <si>
    <t>地方公共财政收入</t>
  </si>
  <si>
    <t>地方公共财政支出</t>
  </si>
  <si>
    <t>上级补助收入</t>
  </si>
  <si>
    <t>上解上级支出</t>
  </si>
  <si>
    <t>1、返还性收入</t>
  </si>
  <si>
    <t xml:space="preserve">    体制上解支出</t>
  </si>
  <si>
    <t xml:space="preserve">   增值税和消费税税收返还收入</t>
  </si>
  <si>
    <t xml:space="preserve">    出口退税专项上解支出</t>
  </si>
  <si>
    <t xml:space="preserve">   所得税基数返还收入</t>
  </si>
  <si>
    <t xml:space="preserve">    成品油价格和税费改革专项上解支出</t>
  </si>
  <si>
    <t xml:space="preserve">   成品油价格和税费改革税收返还收入</t>
  </si>
  <si>
    <t xml:space="preserve">    专项上解支出</t>
  </si>
  <si>
    <t xml:space="preserve">   其他税收返还</t>
  </si>
  <si>
    <t>援助其他地区支出</t>
  </si>
  <si>
    <t>2、一般性转移支付收入</t>
  </si>
  <si>
    <t>债券还本支出</t>
  </si>
  <si>
    <t xml:space="preserve">     体制补助收入</t>
  </si>
  <si>
    <t>债券转贷支出</t>
  </si>
  <si>
    <t xml:space="preserve">     均衡性转移支付收入</t>
  </si>
  <si>
    <t>增设预算周转金</t>
  </si>
  <si>
    <t xml:space="preserve">     县级基本财力保障机制奖补资金收入</t>
  </si>
  <si>
    <t>拨付国债转贷资金数</t>
  </si>
  <si>
    <t xml:space="preserve">     结算补助收入</t>
  </si>
  <si>
    <t>国债转贷资金结余</t>
  </si>
  <si>
    <t xml:space="preserve">     资源枯竭型城市转移支付补助收入</t>
  </si>
  <si>
    <t>补充预算稳定调节基金</t>
  </si>
  <si>
    <t xml:space="preserve">     企业事业单位划转补助收入</t>
  </si>
  <si>
    <t>调出资金</t>
  </si>
  <si>
    <t xml:space="preserve">     产粮（油）大县奖励资金收入</t>
  </si>
  <si>
    <t xml:space="preserve">     重点生态功能区转移支付收入</t>
  </si>
  <si>
    <t xml:space="preserve">     固定数额补助收入</t>
  </si>
  <si>
    <t xml:space="preserve">     革命老区转移支付收入</t>
  </si>
  <si>
    <t xml:space="preserve">     贫困地区转移支付收入</t>
  </si>
  <si>
    <t xml:space="preserve">     公共安全共同财政事权转移支付收入</t>
  </si>
  <si>
    <t xml:space="preserve">     教育共同财政事权转移支付收入</t>
  </si>
  <si>
    <t xml:space="preserve">     科学技术共同财政事权转移支付收入</t>
  </si>
  <si>
    <t xml:space="preserve">     文化旅游体育与传媒共同财政事权转移支付收入</t>
  </si>
  <si>
    <t xml:space="preserve">     社会保障和就业共同财政事权转移支付收入</t>
  </si>
  <si>
    <t xml:space="preserve">     卫生健康共同财政事权转移支付收入</t>
  </si>
  <si>
    <t xml:space="preserve">     节能环保共同财政事权转移支付收入</t>
  </si>
  <si>
    <t xml:space="preserve">     农林水共同财政事权转移支付收入</t>
  </si>
  <si>
    <t xml:space="preserve">     交通运输共同财政事权转移支付收入</t>
  </si>
  <si>
    <t xml:space="preserve">     住房保障共同财政事权转移支付收入</t>
  </si>
  <si>
    <t xml:space="preserve">     粮油物资储备共同财政事权转移支付收入</t>
  </si>
  <si>
    <t xml:space="preserve">     其他共同财政事权转移支付收入</t>
  </si>
  <si>
    <t xml:space="preserve">     其他一般性转移支付收入</t>
  </si>
  <si>
    <t>3、专项转移支付收入</t>
  </si>
  <si>
    <t>置换债券转贷收入</t>
  </si>
  <si>
    <t>新增债券转贷收入</t>
  </si>
  <si>
    <t>国际组织借款收入</t>
  </si>
  <si>
    <t>上年结余</t>
  </si>
  <si>
    <t>调入预算稳定调节基金</t>
  </si>
  <si>
    <t>年终滚存结余</t>
  </si>
  <si>
    <t>调入资金</t>
  </si>
  <si>
    <t>减：结转下年支出</t>
  </si>
  <si>
    <t>1、政府性基金调入</t>
  </si>
  <si>
    <t>净结余</t>
  </si>
  <si>
    <t>2、预算外调入</t>
  </si>
  <si>
    <t>3、其他资金收入</t>
  </si>
  <si>
    <t>收入总计</t>
  </si>
  <si>
    <t>支出总计</t>
  </si>
  <si>
    <t>表4：</t>
  </si>
  <si>
    <t>2020年衡阳县财政收入预算表</t>
  </si>
  <si>
    <t>2020年
计划数</t>
  </si>
  <si>
    <t>比上年     增长%</t>
  </si>
  <si>
    <t>备注</t>
  </si>
  <si>
    <t>一、 地方收入</t>
  </si>
  <si>
    <t xml:space="preserve">    2、非税收入</t>
  </si>
  <si>
    <t>一般公共预算收入合计</t>
  </si>
  <si>
    <t>表5：</t>
  </si>
  <si>
    <t>2020年衡阳县一般公共预算支出情况表</t>
  </si>
  <si>
    <t>2020年
预算数</t>
  </si>
  <si>
    <t>2019年       预算数</t>
  </si>
  <si>
    <t>6、文化旅游体育与传媒支出</t>
  </si>
  <si>
    <t>8、卫生健康支出</t>
  </si>
  <si>
    <t>16、自然资源海洋气象等支出</t>
  </si>
  <si>
    <t>20、预备费</t>
  </si>
  <si>
    <t>21、债务付息支出</t>
  </si>
  <si>
    <t>22、其他支出</t>
  </si>
  <si>
    <t>表6：</t>
  </si>
  <si>
    <t>2020年衡阳县公共财政收支预计平衡表</t>
  </si>
  <si>
    <t>2020年预算数</t>
  </si>
  <si>
    <t xml:space="preserve">  上解上级支出</t>
  </si>
  <si>
    <t xml:space="preserve">      体制上解支出</t>
  </si>
  <si>
    <t xml:space="preserve">      出口退税专项上解支出</t>
  </si>
  <si>
    <t xml:space="preserve">     成品油价格和税费改革专项上解支出</t>
  </si>
  <si>
    <t xml:space="preserve">  专项上解支出（新增法检上划）</t>
  </si>
  <si>
    <t xml:space="preserve">   援助其他地区支出</t>
  </si>
  <si>
    <t xml:space="preserve">   债券还本支出</t>
  </si>
  <si>
    <t xml:space="preserve">   增设预算周转金</t>
  </si>
  <si>
    <t xml:space="preserve">   国债转贷资金结余</t>
  </si>
  <si>
    <t xml:space="preserve">   补充预算稳定调节基金</t>
  </si>
  <si>
    <t xml:space="preserve">   调出资金</t>
  </si>
  <si>
    <t xml:space="preserve">     社会保障与就业共同财政事权转移支付收入</t>
  </si>
  <si>
    <t xml:space="preserve">      其他一般性转移支付收入</t>
  </si>
  <si>
    <t>3、上级专项补助收入</t>
  </si>
  <si>
    <t>置换一般债券收入</t>
  </si>
  <si>
    <t>新增一般债券收入</t>
  </si>
  <si>
    <t xml:space="preserve">  年终滚存结余</t>
  </si>
  <si>
    <t xml:space="preserve">    减：结转下年支出</t>
  </si>
  <si>
    <t xml:space="preserve">    净结余</t>
  </si>
  <si>
    <t>2、财政专户管理资金调入</t>
  </si>
  <si>
    <t>3、其他资金调入</t>
  </si>
  <si>
    <t>表7：</t>
  </si>
  <si>
    <t>2020年衡阳县政府性基金收支预算表</t>
  </si>
  <si>
    <t>收 入 项 目</t>
  </si>
  <si>
    <t>2020年   计划数</t>
  </si>
  <si>
    <t>支 出 项 目</t>
  </si>
  <si>
    <t>2020年     计划数</t>
  </si>
  <si>
    <t>一、国有土地收益基金收入</t>
  </si>
  <si>
    <t>一、国家电影事业发展专项资金支出</t>
  </si>
  <si>
    <t>二、农业土地开发资金收入</t>
  </si>
  <si>
    <t xml:space="preserve">    国家电影事业发展专项资金及对应专项债务收入安排的支出</t>
  </si>
  <si>
    <t>三、国有土地使用权出让收入</t>
  </si>
  <si>
    <t>二、大中型水库移民后期扶持基金支出</t>
  </si>
  <si>
    <t>四、城市基础设施配套费收入</t>
  </si>
  <si>
    <t xml:space="preserve">    基础设施建设和经济发展</t>
  </si>
  <si>
    <t>五、污水处理费收入</t>
  </si>
  <si>
    <t>三、小型水库移民扶助基金相关支出</t>
  </si>
  <si>
    <t>六、其他政府性基金收入</t>
  </si>
  <si>
    <t>本级政府性基金收入合计</t>
  </si>
  <si>
    <t>四、国有土地使用权出让相关支出</t>
  </si>
  <si>
    <t xml:space="preserve">    国有土地使用权出让收入及对应专项债务收入安排的支出</t>
  </si>
  <si>
    <t>五、国有土地收益基金相关支出</t>
  </si>
  <si>
    <t xml:space="preserve">    其他国有土地收益基金支出</t>
  </si>
  <si>
    <t>六、农业土地开发资金相关支出</t>
  </si>
  <si>
    <t>一、国家电影事业发展专项资金收入</t>
  </si>
  <si>
    <t xml:space="preserve">    农业土地开发资金及对应专项债务收入安排的支出</t>
  </si>
  <si>
    <t>二、大中型水库移民后期扶持基金收入</t>
  </si>
  <si>
    <t>七、新增建设用地土地有偿使用费相关支出</t>
  </si>
  <si>
    <t>三、小型水库移民扶助基金收入</t>
  </si>
  <si>
    <t xml:space="preserve">    基本农田建设和保护支出</t>
  </si>
  <si>
    <t>四、农业土地开发资金收入</t>
  </si>
  <si>
    <t xml:space="preserve">    其他新增建设用地土地有偿使用费安排的支出</t>
  </si>
  <si>
    <t>五、国有土地使用权出让收入</t>
  </si>
  <si>
    <t>八、城市基础设施配套费相关支出</t>
  </si>
  <si>
    <t>六、大中型水库库区基金收入</t>
  </si>
  <si>
    <t xml:space="preserve">    其他城市基础设施配套费安排的支出</t>
  </si>
  <si>
    <t>七、国家重大水利工程建设基金相关收入</t>
  </si>
  <si>
    <t>九、污水处理费相关支出</t>
  </si>
  <si>
    <t>八、彩票发行机构和彩票销售机构的业务费用</t>
  </si>
  <si>
    <t xml:space="preserve">    污水处理费及对应专项债务收入安排的支出</t>
  </si>
  <si>
    <t>九、彩票公益金收入</t>
  </si>
  <si>
    <t>十、大中型水库库区基金相关支出</t>
  </si>
  <si>
    <t>十、其他政府性基金收入</t>
  </si>
  <si>
    <t>十一、国家重大水利工程建设基金相关支出</t>
  </si>
  <si>
    <t xml:space="preserve">      政府性基金上级补助收入</t>
  </si>
  <si>
    <t xml:space="preserve">      地方重大水利工程建设支出</t>
  </si>
  <si>
    <t>十二、旅游发展基金支出</t>
  </si>
  <si>
    <t xml:space="preserve">     其他旅游发展基金支出</t>
  </si>
  <si>
    <t>十三、彩票发行销售机构业务费安排的支出</t>
  </si>
  <si>
    <t xml:space="preserve">      其他彩票发行销售机构业务费安排的支出</t>
  </si>
  <si>
    <t>十四、彩票公益金相关支出</t>
  </si>
  <si>
    <t xml:space="preserve">      彩票公益金及对应专项债务收入安排的支出</t>
  </si>
  <si>
    <t xml:space="preserve">  政府性基金省补助计划单列市收入</t>
  </si>
  <si>
    <t>十五、其他政府性基金相关支出</t>
  </si>
  <si>
    <t xml:space="preserve">  政府性基金下级上解收入</t>
  </si>
  <si>
    <t xml:space="preserve">      其他政府性基金及对应专项债务收入安排的支出</t>
  </si>
  <si>
    <t xml:space="preserve">  政府性基金计划单列市上解省收入</t>
  </si>
  <si>
    <t xml:space="preserve">      政府性基金支出合计</t>
  </si>
  <si>
    <t xml:space="preserve">  政府性基金上年结余</t>
  </si>
  <si>
    <t xml:space="preserve">  政府性基金调入资金</t>
  </si>
  <si>
    <t xml:space="preserve">     1.公共财政预算调入</t>
  </si>
  <si>
    <t xml:space="preserve">  政府性基金上解上级支出</t>
  </si>
  <si>
    <t xml:space="preserve">     2.财政专户管理资金调入</t>
  </si>
  <si>
    <t xml:space="preserve">  政府性基金调出资金</t>
  </si>
  <si>
    <t xml:space="preserve">     3.其他调入</t>
  </si>
  <si>
    <t xml:space="preserve">  政府性基金年终结余</t>
  </si>
  <si>
    <t>收入总计　</t>
  </si>
  <si>
    <t>表8：</t>
  </si>
  <si>
    <t>2020年衡阳县社会保险基金预算表</t>
  </si>
  <si>
    <t>项        目</t>
  </si>
  <si>
    <t>合计</t>
  </si>
  <si>
    <t>企业职工基本
养老保险基金</t>
  </si>
  <si>
    <t>城乡居民基本
养老保险基金</t>
  </si>
  <si>
    <t>机关事业单位基本养老保险基金</t>
  </si>
  <si>
    <t>职工基本医疗保险(含生育保险)基金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</si>
  <si>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</si>
  <si>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</si>
  <si>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</si>
  <si>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</si>
  <si>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</si>
  <si>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2.利息收入</t>
  </si>
  <si>
    <t xml:space="preserve">         3.财政补贴收入</t>
  </si>
  <si>
    <t xml:space="preserve">         4.委托投资收益</t>
  </si>
  <si>
    <t xml:space="preserve">         5.其他收入</t>
  </si>
  <si>
    <t xml:space="preserve">         6.转移收入</t>
  </si>
  <si>
    <t xml:space="preserve">         7.中央调剂资金收入（省级专用）</t>
  </si>
  <si>
    <t xml:space="preserve">         8.中央调剂基金收入（中央专用)</t>
  </si>
  <si>
    <t>二、支出</t>
  </si>
  <si>
    <t xml:space="preserve">    其中:1.社会保险待遇支出</t>
  </si>
  <si>
    <t xml:space="preserve">         2.其他支出</t>
  </si>
  <si>
    <t xml:space="preserve">         3.转移支出</t>
  </si>
  <si>
    <t xml:space="preserve">         4.中央调剂基金支出（中央专用）</t>
  </si>
  <si>
    <t xml:space="preserve">         5.中央调剂资金支出（省级专用）</t>
  </si>
  <si>
    <t>三、本年收支结余</t>
  </si>
  <si>
    <t>四、年末滚存结余</t>
  </si>
  <si>
    <t>表9：</t>
  </si>
  <si>
    <t>2020年衡阳县一般公共预算支出预算表</t>
  </si>
  <si>
    <t>单位：元</t>
  </si>
  <si>
    <t>功能科目</t>
  </si>
  <si>
    <t>功能科目名称</t>
  </si>
  <si>
    <t>类</t>
  </si>
  <si>
    <t>款</t>
  </si>
  <si>
    <t>项</t>
  </si>
  <si>
    <t>201</t>
  </si>
  <si>
    <t>一般公共服务支出</t>
  </si>
  <si>
    <t xml:space="preserve">  201</t>
  </si>
  <si>
    <t>01</t>
  </si>
  <si>
    <t xml:space="preserve">  人大事务</t>
  </si>
  <si>
    <t xml:space="preserve">    </t>
  </si>
  <si>
    <t xml:space="preserve">  </t>
  </si>
  <si>
    <t xml:space="preserve">    行政运行（人大事务）</t>
  </si>
  <si>
    <t>02</t>
  </si>
  <si>
    <t xml:space="preserve">    一般行政管理事务（人大事务）</t>
  </si>
  <si>
    <t>04</t>
  </si>
  <si>
    <t xml:space="preserve">    人大会议</t>
  </si>
  <si>
    <t xml:space="preserve">  政协事务</t>
  </si>
  <si>
    <t xml:space="preserve">    行政运行（政协事务）</t>
  </si>
  <si>
    <t xml:space="preserve">    一般行政管理事务（政协事务）</t>
  </si>
  <si>
    <t xml:space="preserve">    政协会议</t>
  </si>
  <si>
    <t>06</t>
  </si>
  <si>
    <t xml:space="preserve">    参政议政（政协事务）</t>
  </si>
  <si>
    <t>99</t>
  </si>
  <si>
    <t xml:space="preserve">    其他政协事务支出</t>
  </si>
  <si>
    <t>03</t>
  </si>
  <si>
    <t xml:space="preserve">  政府办公厅（室）及相关机构事务</t>
  </si>
  <si>
    <t xml:space="preserve">    行政运行（政府办公厅（室）及相关机构事务）</t>
  </si>
  <si>
    <t xml:space="preserve">    一般行政管理事务（政府办公厅（室）及相关机构事务）</t>
  </si>
  <si>
    <t>05</t>
  </si>
  <si>
    <t xml:space="preserve">    专项业务活动</t>
  </si>
  <si>
    <t xml:space="preserve">    政务公开审批</t>
  </si>
  <si>
    <t>08</t>
  </si>
  <si>
    <t xml:space="preserve">    信访事务</t>
  </si>
  <si>
    <t>50</t>
  </si>
  <si>
    <t xml:space="preserve">    事业运行（政府办公厅（室）及相关机构事务）</t>
  </si>
  <si>
    <t xml:space="preserve">    其他政府办公厅（室）及相关机构事务支出</t>
  </si>
  <si>
    <t xml:space="preserve">  发展与改革事务</t>
  </si>
  <si>
    <t xml:space="preserve">    行政运行（发展与改革事务）</t>
  </si>
  <si>
    <t xml:space="preserve">    一般行政管理事务（发展与改革事务）</t>
  </si>
  <si>
    <t xml:space="preserve">  统计信息事务</t>
  </si>
  <si>
    <t xml:space="preserve">    行政运行（统计信息事务）</t>
  </si>
  <si>
    <t>07</t>
  </si>
  <si>
    <t xml:space="preserve">    专项普查活动</t>
  </si>
  <si>
    <t xml:space="preserve">  财政事务</t>
  </si>
  <si>
    <t xml:space="preserve">    行政运行（财政事务）</t>
  </si>
  <si>
    <t xml:space="preserve">    一般行政管理事务（财政事务）</t>
  </si>
  <si>
    <t xml:space="preserve">    财政国库业务</t>
  </si>
  <si>
    <t xml:space="preserve">    事业运行（财政事务）</t>
  </si>
  <si>
    <t xml:space="preserve">    其他财政事务支出</t>
  </si>
  <si>
    <t xml:space="preserve">  税收事务</t>
  </si>
  <si>
    <t xml:space="preserve">    行政运行（税收事务）</t>
  </si>
  <si>
    <t xml:space="preserve">  审计事务</t>
  </si>
  <si>
    <t xml:space="preserve">    行政运行（审计事务）</t>
  </si>
  <si>
    <t>10</t>
  </si>
  <si>
    <t xml:space="preserve">  人力资源事务</t>
  </si>
  <si>
    <t xml:space="preserve">    行政运行（人力资源事务）</t>
  </si>
  <si>
    <t xml:space="preserve">    其他人事事务支出</t>
  </si>
  <si>
    <t>11</t>
  </si>
  <si>
    <t xml:space="preserve">  纪检监察事务</t>
  </si>
  <si>
    <t xml:space="preserve">    行政运行（纪检监察事务）</t>
  </si>
  <si>
    <t xml:space="preserve">    一般行政管理事务（纪检监察事务）</t>
  </si>
  <si>
    <t>13</t>
  </si>
  <si>
    <t xml:space="preserve">  商贸事务</t>
  </si>
  <si>
    <t xml:space="preserve">    行政运行（商贸事务）</t>
  </si>
  <si>
    <t>26</t>
  </si>
  <si>
    <t xml:space="preserve">  档案事务</t>
  </si>
  <si>
    <t xml:space="preserve">    行政运行（档案事务）</t>
  </si>
  <si>
    <t>28</t>
  </si>
  <si>
    <t xml:space="preserve">  民主党派及工商联事务</t>
  </si>
  <si>
    <t xml:space="preserve">    行政运行（民主党派及工商联事务）</t>
  </si>
  <si>
    <t xml:space="preserve">    其他民主党派及工商联事务支出</t>
  </si>
  <si>
    <t>29</t>
  </si>
  <si>
    <t xml:space="preserve">  群众团体事务</t>
  </si>
  <si>
    <t xml:space="preserve">    行政运行（群众团体事务）</t>
  </si>
  <si>
    <t xml:space="preserve">    一般行政管理事务（群众团体事务）</t>
  </si>
  <si>
    <t>31</t>
  </si>
  <si>
    <t xml:space="preserve">  党委办公厅（室）及相关机构事务</t>
  </si>
  <si>
    <t xml:space="preserve">    行政运行（党委办公厅（室）及相关机构事务）</t>
  </si>
  <si>
    <t xml:space="preserve">    一般行政管理事务（党委办公厅（室）及相关机构事务）</t>
  </si>
  <si>
    <t>32</t>
  </si>
  <si>
    <t xml:space="preserve">  组织事务</t>
  </si>
  <si>
    <t xml:space="preserve">    行政运行（组织事务）</t>
  </si>
  <si>
    <t xml:space="preserve">    其他组织事务支出</t>
  </si>
  <si>
    <t>33</t>
  </si>
  <si>
    <t xml:space="preserve">  宣传事务</t>
  </si>
  <si>
    <t xml:space="preserve">    行政运行（宣传事务）</t>
  </si>
  <si>
    <t xml:space="preserve">    一般行政管理事务（宣传事务）</t>
  </si>
  <si>
    <t>34</t>
  </si>
  <si>
    <t xml:space="preserve">  统战事务</t>
  </si>
  <si>
    <t xml:space="preserve">    行政运行（统战事务）</t>
  </si>
  <si>
    <t xml:space="preserve">    一般行政管理事务（统战事务）</t>
  </si>
  <si>
    <t>35</t>
  </si>
  <si>
    <t xml:space="preserve">  对外联络事务</t>
  </si>
  <si>
    <t xml:space="preserve">    行政运行（对外联络事务）</t>
  </si>
  <si>
    <t>37</t>
  </si>
  <si>
    <t xml:space="preserve">  网信事务</t>
  </si>
  <si>
    <t xml:space="preserve">    行政运行</t>
  </si>
  <si>
    <t>38</t>
  </si>
  <si>
    <t xml:space="preserve">  市场监督管理事务</t>
  </si>
  <si>
    <t>12</t>
  </si>
  <si>
    <t xml:space="preserve">    药品事务</t>
  </si>
  <si>
    <t xml:space="preserve">    其他市场监督管理事务</t>
  </si>
  <si>
    <t xml:space="preserve">  其他一般公共服务支出</t>
  </si>
  <si>
    <t xml:space="preserve">    其他一般公共服务支出</t>
  </si>
  <si>
    <t>203</t>
  </si>
  <si>
    <t>国防支出</t>
  </si>
  <si>
    <t xml:space="preserve">  203</t>
  </si>
  <si>
    <t xml:space="preserve">  国防动员</t>
  </si>
  <si>
    <t xml:space="preserve">    人民防空</t>
  </si>
  <si>
    <t xml:space="preserve">    民兵</t>
  </si>
  <si>
    <t>204</t>
  </si>
  <si>
    <t>公共安全支出</t>
  </si>
  <si>
    <t xml:space="preserve">  204</t>
  </si>
  <si>
    <t xml:space="preserve">  武装警察</t>
  </si>
  <si>
    <t xml:space="preserve">    内卫</t>
  </si>
  <si>
    <t xml:space="preserve">  公安</t>
  </si>
  <si>
    <t xml:space="preserve">    行政运行（公安）</t>
  </si>
  <si>
    <t xml:space="preserve">    一般行政管理事务（公安）</t>
  </si>
  <si>
    <t>19</t>
  </si>
  <si>
    <t xml:space="preserve">    信息化建设（公安）</t>
  </si>
  <si>
    <t>20</t>
  </si>
  <si>
    <t xml:space="preserve">    执法办案</t>
  </si>
  <si>
    <t xml:space="preserve">    事业运行（公安）</t>
  </si>
  <si>
    <t xml:space="preserve">    其他公安支出</t>
  </si>
  <si>
    <t xml:space="preserve">  国家安全</t>
  </si>
  <si>
    <t xml:space="preserve">    行政运行（国家安全）</t>
  </si>
  <si>
    <t xml:space="preserve">  法院</t>
  </si>
  <si>
    <t xml:space="preserve">    一般行政管理事务（法院）</t>
  </si>
  <si>
    <t xml:space="preserve">  司法</t>
  </si>
  <si>
    <t xml:space="preserve">    行政运行（司法）</t>
  </si>
  <si>
    <t xml:space="preserve">    一般行政管理事务（司法）</t>
  </si>
  <si>
    <t xml:space="preserve">    法律援助</t>
  </si>
  <si>
    <t xml:space="preserve">  其他公共安全支出</t>
  </si>
  <si>
    <t xml:space="preserve">    其他公共安全支出</t>
  </si>
  <si>
    <t>205</t>
  </si>
  <si>
    <t>教育支出</t>
  </si>
  <si>
    <t xml:space="preserve">  205</t>
  </si>
  <si>
    <t xml:space="preserve">  教育管理事务</t>
  </si>
  <si>
    <t xml:space="preserve">    行政运行（教育管理事务）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</si>
  <si>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</si>
  <si>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</si>
  <si>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</si>
  <si>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</si>
  <si>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</si>
  <si>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</si>
  <si>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</si>
  <si>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中等职业教育</t>
  </si>
  <si>
    <t xml:space="preserve">    技校教育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</si>
  <si>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</si>
  <si>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</si>
  <si>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</si>
  <si>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</si>
  <si>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</si>
  <si>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>206</t>
  </si>
  <si>
    <t>科学技术支出</t>
  </si>
  <si>
    <t xml:space="preserve">  206</t>
  </si>
  <si>
    <t xml:space="preserve">  科学技术普及</t>
  </si>
  <si>
    <t xml:space="preserve">    机构运行（科学技术普及）</t>
  </si>
  <si>
    <t xml:space="preserve">  其他科学技术支出</t>
  </si>
  <si>
    <t xml:space="preserve">    其他科学技术支出</t>
  </si>
  <si>
    <t>207</t>
  </si>
  <si>
    <t>文化体育与传媒支出</t>
  </si>
  <si>
    <t xml:space="preserve">  207</t>
  </si>
  <si>
    <t xml:space="preserve">  文化和旅游</t>
  </si>
  <si>
    <t xml:space="preserve">    行政运行（文化）</t>
  </si>
  <si>
    <t xml:space="preserve">    一般行政管理事务（文化）</t>
  </si>
  <si>
    <t xml:space="preserve">    图书馆</t>
  </si>
  <si>
    <t xml:space="preserve">    艺术表演团体</t>
  </si>
  <si>
    <t>09</t>
  </si>
  <si>
    <t xml:space="preserve">    群众文化</t>
  </si>
  <si>
    <t xml:space="preserve">    文化市场管理</t>
  </si>
  <si>
    <t xml:space="preserve">    旅游宣传</t>
  </si>
  <si>
    <t xml:space="preserve">    其他文化支出</t>
  </si>
  <si>
    <t xml:space="preserve">  文物</t>
  </si>
  <si>
    <t xml:space="preserve">    行政运行（文物）</t>
  </si>
  <si>
    <t xml:space="preserve">    博物馆</t>
  </si>
  <si>
    <t xml:space="preserve">  体育</t>
  </si>
  <si>
    <t xml:space="preserve">    行政运行（体育）</t>
  </si>
  <si>
    <t xml:space="preserve">  新闻出版电影</t>
  </si>
  <si>
    <t xml:space="preserve">    电影</t>
  </si>
  <si>
    <t xml:space="preserve">  广播电视</t>
  </si>
  <si>
    <t xml:space="preserve">  其他文化旅游体育与传媒支出</t>
  </si>
  <si>
    <t xml:space="preserve">    其他文化旅游体育与传媒支出</t>
  </si>
  <si>
    <t>208</t>
  </si>
  <si>
    <t>社会保障和就业支出</t>
  </si>
  <si>
    <t xml:space="preserve">  208</t>
  </si>
  <si>
    <t xml:space="preserve">  人力资源和社会保障管理事务</t>
  </si>
  <si>
    <t xml:space="preserve">    行政运行（人力资源和社会保障管理事务）</t>
  </si>
  <si>
    <t xml:space="preserve">    劳动保障监察</t>
  </si>
  <si>
    <t xml:space="preserve">    就业管理事务</t>
  </si>
  <si>
    <t xml:space="preserve">    社会保险经办机构</t>
  </si>
  <si>
    <t xml:space="preserve">    劳动关系和维权</t>
  </si>
  <si>
    <t xml:space="preserve">    劳动人事争议调节仲裁</t>
  </si>
  <si>
    <t xml:space="preserve">    其他人力资源和社会保障管理事务支出</t>
  </si>
  <si>
    <t xml:space="preserve">  民政管理事务</t>
  </si>
  <si>
    <t xml:space="preserve">    行政运行（民政管理事务）</t>
  </si>
  <si>
    <t xml:space="preserve">    一般行政管理事务（民政管理事务）</t>
  </si>
  <si>
    <t xml:space="preserve">    基层政权建设和社区治理</t>
  </si>
  <si>
    <t xml:space="preserve">  行政事业单位养老支出</t>
  </si>
  <si>
    <t xml:space="preserve">    机关事业单位基本养老保险缴费支出</t>
  </si>
  <si>
    <t xml:space="preserve">    对机关事业单位基本养老保险基金的补助</t>
  </si>
  <si>
    <t xml:space="preserve">    其他行政事业单位养老支出</t>
  </si>
  <si>
    <t xml:space="preserve">  抚恤</t>
  </si>
  <si>
    <t xml:space="preserve">    死亡抚恤</t>
  </si>
  <si>
    <t xml:space="preserve">    在乡复员、退伍军人生活补助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</si>
  <si>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</si>
  <si>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</si>
  <si>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</si>
  <si>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</si>
  <si>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军队移交政府离退休干部管理机构</t>
  </si>
  <si>
    <t xml:space="preserve">    军队转业干部安置</t>
  </si>
  <si>
    <t xml:space="preserve">    其他退役安置支出</t>
  </si>
  <si>
    <t xml:space="preserve">  残疾人事业</t>
  </si>
  <si>
    <t xml:space="preserve">    行政运行（残疾人事业）</t>
  </si>
  <si>
    <t xml:space="preserve">    残疾人就业和扶贫</t>
  </si>
  <si>
    <t xml:space="preserve">    残疾人生活和护理补贴</t>
  </si>
  <si>
    <t xml:space="preserve">    其他残疾人事业支出</t>
  </si>
  <si>
    <t>16</t>
  </si>
  <si>
    <t xml:space="preserve">  红十字事业</t>
  </si>
  <si>
    <t xml:space="preserve">    行政运行（红十字事业）</t>
  </si>
  <si>
    <t xml:space="preserve">    其他红十字事业支出</t>
  </si>
  <si>
    <t xml:space="preserve">  最低生活保障</t>
  </si>
  <si>
    <t xml:space="preserve">    城市最低生活保障金支出</t>
  </si>
  <si>
    <t>21</t>
  </si>
  <si>
    <t xml:space="preserve">  特困人员供养</t>
  </si>
  <si>
    <t xml:space="preserve">    城市特困人员供养支出</t>
  </si>
  <si>
    <t xml:space="preserve">    农村五保供养支出</t>
  </si>
  <si>
    <t>25</t>
  </si>
  <si>
    <t xml:space="preserve">  其他生活救助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</si>
  <si>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</si>
  <si>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</si>
  <si>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</si>
  <si>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</si>
  <si>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退役军人管理事务</t>
  </si>
  <si>
    <t xml:space="preserve">    其他退役军人事务管理支出</t>
  </si>
  <si>
    <t xml:space="preserve">  其他社会保障和就业支出</t>
  </si>
  <si>
    <t xml:space="preserve">    其他社会保障和就业支出</t>
  </si>
  <si>
    <t>210</t>
  </si>
  <si>
    <t>卫生健康支出</t>
  </si>
  <si>
    <t xml:space="preserve">  210</t>
  </si>
  <si>
    <t xml:space="preserve">  卫生健康管理事务</t>
  </si>
  <si>
    <t xml:space="preserve">    行政运行（医疗卫生管理事务）</t>
  </si>
  <si>
    <t xml:space="preserve">    一般行政管理事务（医疗卫生管理事务）</t>
  </si>
  <si>
    <t xml:space="preserve">    其他医疗卫生与计划生育管理事务支出</t>
  </si>
  <si>
    <t xml:space="preserve">  公立医院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</si>
  <si>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</si>
  <si>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</si>
  <si>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</si>
  <si>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</si>
  <si>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</si>
  <si>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</si>
  <si>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</si>
  <si>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</si>
  <si>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</si>
  <si>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</si>
  <si>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中医（民族医）药专项</t>
  </si>
  <si>
    <t xml:space="preserve">  计划生育事务</t>
  </si>
  <si>
    <t>17</t>
  </si>
  <si>
    <t xml:space="preserve">    计划生育服务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</si>
  <si>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</si>
  <si>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</si>
  <si>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</si>
  <si>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</si>
  <si>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财政对城镇职工基本医疗保险基金的补助</t>
  </si>
  <si>
    <t xml:space="preserve">    财政对城乡居民基本医疗保险基金的补助</t>
  </si>
  <si>
    <t xml:space="preserve">  医疗救助</t>
  </si>
  <si>
    <t xml:space="preserve">    其他医疗救助支出</t>
  </si>
  <si>
    <t>14</t>
  </si>
  <si>
    <t xml:space="preserve">  优抚对象医疗</t>
  </si>
  <si>
    <t xml:space="preserve">    优抚对象医疗补助</t>
  </si>
  <si>
    <t>15</t>
  </si>
  <si>
    <t xml:space="preserve">  医疗保障管理事务</t>
  </si>
  <si>
    <t xml:space="preserve">    一般行政管理事务</t>
  </si>
  <si>
    <t xml:space="preserve">    事业运行</t>
  </si>
  <si>
    <t xml:space="preserve">  其他卫生健康支出</t>
  </si>
  <si>
    <t xml:space="preserve">    其他医疗卫生与计划生育支出</t>
  </si>
  <si>
    <t>211</t>
  </si>
  <si>
    <t>节能环保支出</t>
  </si>
  <si>
    <t xml:space="preserve">  211</t>
  </si>
  <si>
    <t xml:space="preserve">  环境保护管理事务</t>
  </si>
  <si>
    <t xml:space="preserve">    行政运行（环境保护管理事务）</t>
  </si>
  <si>
    <t xml:space="preserve">  环境监测与监察</t>
  </si>
  <si>
    <t xml:space="preserve">    其他环境监测与监察支出</t>
  </si>
  <si>
    <t xml:space="preserve">  污染防治</t>
  </si>
  <si>
    <t xml:space="preserve">    水体</t>
  </si>
  <si>
    <t xml:space="preserve">    噪声</t>
  </si>
  <si>
    <t xml:space="preserve">    其他污染防治支出</t>
  </si>
  <si>
    <t xml:space="preserve">  自然生态保护</t>
  </si>
  <si>
    <t xml:space="preserve">    农村环境保护</t>
  </si>
  <si>
    <t xml:space="preserve">    其他自然生态保护支出</t>
  </si>
  <si>
    <t xml:space="preserve">  其他节能环保支出</t>
  </si>
  <si>
    <t xml:space="preserve">    其他节能环保支出</t>
  </si>
  <si>
    <t>212</t>
  </si>
  <si>
    <t>城乡社区支出</t>
  </si>
  <si>
    <t xml:space="preserve">  212</t>
  </si>
  <si>
    <t xml:space="preserve">  城乡社区管理事务</t>
  </si>
  <si>
    <t xml:space="preserve">    行政运行（城乡社区管理事务）</t>
  </si>
  <si>
    <t xml:space="preserve">    城管执法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</si>
  <si>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</si>
  <si>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</si>
  <si>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</si>
  <si>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</si>
  <si>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</si>
  <si>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</si>
  <si>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</si>
  <si>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</si>
  <si>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</si>
  <si>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</si>
  <si>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 xml:space="preserve">  污水处理费及对应专项债务收入安排的支出</t>
  </si>
  <si>
    <t xml:space="preserve">    污水处理设施建设和运营</t>
  </si>
  <si>
    <t xml:space="preserve">  其他城乡社区支出</t>
  </si>
  <si>
    <t xml:space="preserve">    其他城乡社区支出</t>
  </si>
  <si>
    <t>213</t>
  </si>
  <si>
    <t>农林水支出</t>
  </si>
  <si>
    <t xml:space="preserve">  213</t>
  </si>
  <si>
    <t xml:space="preserve">  农业农村</t>
  </si>
  <si>
    <t xml:space="preserve">    行政运行（农业）</t>
  </si>
  <si>
    <t xml:space="preserve">    一般行政管理事务（农业）</t>
  </si>
  <si>
    <t xml:space="preserve">    事业运行（农业）</t>
  </si>
  <si>
    <t xml:space="preserve">    科技转化与推广服务</t>
  </si>
  <si>
    <t xml:space="preserve">    病虫害控制</t>
  </si>
  <si>
    <t xml:space="preserve">    稳定农民收入补贴</t>
  </si>
  <si>
    <t>22</t>
  </si>
  <si>
    <t xml:space="preserve">    农业生产发展</t>
  </si>
  <si>
    <t>24</t>
  </si>
  <si>
    <t xml:space="preserve">    农村合作经济</t>
  </si>
  <si>
    <t xml:space="preserve">    农业资源保护修复与利用</t>
  </si>
  <si>
    <t>53</t>
  </si>
  <si>
    <t xml:space="preserve">    农田建设</t>
  </si>
  <si>
    <t xml:space="preserve">    其他农业农村支出</t>
  </si>
  <si>
    <t xml:space="preserve">  林业和草原</t>
  </si>
  <si>
    <t xml:space="preserve">    行政运行（林业）</t>
  </si>
  <si>
    <t xml:space="preserve">    一般行政管理事务（林业）</t>
  </si>
  <si>
    <t xml:space="preserve">    林业事业机构</t>
  </si>
  <si>
    <t xml:space="preserve">    森林资源培育</t>
  </si>
  <si>
    <t xml:space="preserve">    森林资源管理</t>
  </si>
  <si>
    <t xml:space="preserve">    森林生态效益补偿</t>
  </si>
  <si>
    <t xml:space="preserve">    其他林业支出</t>
  </si>
  <si>
    <t xml:space="preserve">  水利</t>
  </si>
  <si>
    <t xml:space="preserve">    行政运行（水利）</t>
  </si>
  <si>
    <t xml:space="preserve">    一般行政管理事务（水利）</t>
  </si>
  <si>
    <t xml:space="preserve">    机关服务（水利）</t>
  </si>
  <si>
    <t xml:space="preserve">    水利行业业务管理</t>
  </si>
  <si>
    <t xml:space="preserve">    水利工程建设（水利）</t>
  </si>
  <si>
    <t xml:space="preserve">    水利工程运行与维护</t>
  </si>
  <si>
    <t xml:space="preserve">    水利执法监督</t>
  </si>
  <si>
    <t xml:space="preserve">    水土保持（水利）</t>
  </si>
  <si>
    <t xml:space="preserve">    水文测报</t>
  </si>
  <si>
    <t xml:space="preserve">    农村水利</t>
  </si>
  <si>
    <t xml:space="preserve">    江河湖库水系综合整治</t>
  </si>
  <si>
    <t xml:space="preserve">    其他水利支出</t>
  </si>
  <si>
    <t xml:space="preserve">  扶贫</t>
  </si>
  <si>
    <t xml:space="preserve">    行政运行（扶贫）</t>
  </si>
  <si>
    <t xml:space="preserve">    生产发展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</si>
  <si>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</si>
  <si>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</si>
  <si>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</si>
  <si>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</si>
  <si>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</si>
  <si>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</si>
  <si>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</si>
  <si>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</si>
  <si>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</si>
  <si>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</si>
  <si>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其他金融支农支持</t>
  </si>
  <si>
    <t xml:space="preserve">  其他农林水支出</t>
  </si>
  <si>
    <t xml:space="preserve">    其他农林水支出</t>
  </si>
  <si>
    <t>214</t>
  </si>
  <si>
    <t>交通运输支出</t>
  </si>
  <si>
    <t xml:space="preserve">  214</t>
  </si>
  <si>
    <t xml:space="preserve">  公路水路运输</t>
  </si>
  <si>
    <t xml:space="preserve">    行政运行（公路水路运输）</t>
  </si>
  <si>
    <t xml:space="preserve">    一般行政管理事务（公路水路运输）</t>
  </si>
  <si>
    <t xml:space="preserve">    公路新建</t>
  </si>
  <si>
    <t xml:space="preserve">    其他公路水路运输支出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</si>
  <si>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</si>
  <si>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</si>
  <si>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</si>
  <si>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</si>
  <si>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石油价格改革补贴其他支出</t>
  </si>
  <si>
    <t>215</t>
  </si>
  <si>
    <t>资源勘探工业信息等支出</t>
  </si>
  <si>
    <t xml:space="preserve">  215</t>
  </si>
  <si>
    <t xml:space="preserve">  工业和信息产业监管</t>
  </si>
  <si>
    <t xml:space="preserve">    行政运行（工业和信息产业监管）</t>
  </si>
  <si>
    <t xml:space="preserve">    一般行政管理事务（工业和信息产业监管）</t>
  </si>
  <si>
    <t xml:space="preserve">  其他资源勘探工业信息等支出</t>
  </si>
  <si>
    <t xml:space="preserve">    其他资源勘探工业信息等支出</t>
  </si>
  <si>
    <t>216</t>
  </si>
  <si>
    <t>商业服务业等支出</t>
  </si>
  <si>
    <t xml:space="preserve">  216</t>
  </si>
  <si>
    <t xml:space="preserve">  商业流通事务</t>
  </si>
  <si>
    <t xml:space="preserve">    行政运行（商业流通事务）</t>
  </si>
  <si>
    <t xml:space="preserve">  涉外发展服务支出</t>
  </si>
  <si>
    <t xml:space="preserve">    其他涉外发展服务支出</t>
  </si>
  <si>
    <t>217</t>
  </si>
  <si>
    <t>金融支出</t>
  </si>
  <si>
    <t xml:space="preserve">  217</t>
  </si>
  <si>
    <t xml:space="preserve">  其他金融支出</t>
  </si>
  <si>
    <t xml:space="preserve">    其他金融支出</t>
  </si>
  <si>
    <t>220</t>
  </si>
  <si>
    <t>自然资源海洋气象等支出</t>
  </si>
  <si>
    <t xml:space="preserve">  220</t>
  </si>
  <si>
    <t xml:space="preserve">  自然资源事务</t>
  </si>
  <si>
    <t xml:space="preserve">    行政运行（自然资源事务）</t>
  </si>
  <si>
    <t xml:space="preserve">    其他国土资源事务支出</t>
  </si>
  <si>
    <t xml:space="preserve">  气象事务</t>
  </si>
  <si>
    <t xml:space="preserve">    行政运行（气象事务）</t>
  </si>
  <si>
    <t>221</t>
  </si>
  <si>
    <t>住房保障支出</t>
  </si>
  <si>
    <t xml:space="preserve">  221</t>
  </si>
  <si>
    <t xml:space="preserve">  保障性安居工程支出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</si>
  <si>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</si>
  <si>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</si>
  <si>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</si>
  <si>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</si>
  <si>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其他保障性安居工程支出</t>
  </si>
  <si>
    <t xml:space="preserve">  住房改革支出</t>
  </si>
  <si>
    <t xml:space="preserve">    住房公积金</t>
  </si>
  <si>
    <t xml:space="preserve">  城乡社区住宅</t>
  </si>
  <si>
    <t xml:space="preserve">    其他城乡社区住宅支出</t>
  </si>
  <si>
    <t>222</t>
  </si>
  <si>
    <t>粮油物资储备支出</t>
  </si>
  <si>
    <t xml:space="preserve">  222</t>
  </si>
  <si>
    <t xml:space="preserve">  粮油事务</t>
  </si>
  <si>
    <t xml:space="preserve">    其他粮油事务支出</t>
  </si>
  <si>
    <t xml:space="preserve">  粮油储备</t>
  </si>
  <si>
    <t xml:space="preserve">    其他粮油储备支出</t>
  </si>
  <si>
    <t>224</t>
  </si>
  <si>
    <t>灾害防治及应急管理支出</t>
  </si>
  <si>
    <t xml:space="preserve">  224</t>
  </si>
  <si>
    <t xml:space="preserve">  应急管理事物</t>
  </si>
  <si>
    <t xml:space="preserve">    其他应急管理支出</t>
  </si>
  <si>
    <t xml:space="preserve">  消防事务</t>
  </si>
  <si>
    <t>227</t>
  </si>
  <si>
    <t>预备费</t>
  </si>
  <si>
    <t xml:space="preserve">  227</t>
  </si>
  <si>
    <t xml:space="preserve">  预备费</t>
  </si>
  <si>
    <t xml:space="preserve">    预备费</t>
  </si>
  <si>
    <t>229</t>
  </si>
  <si>
    <t>其他支出</t>
  </si>
  <si>
    <t xml:space="preserve">  229</t>
  </si>
  <si>
    <t xml:space="preserve">  其他支出</t>
  </si>
  <si>
    <t xml:space="preserve">    其他支出</t>
  </si>
  <si>
    <t>232</t>
  </si>
  <si>
    <t>债务付息支出</t>
  </si>
  <si>
    <t xml:space="preserve">  232</t>
  </si>
  <si>
    <t xml:space="preserve">  地方政府一般债务付息支出</t>
  </si>
  <si>
    <t xml:space="preserve">    地方政府一般债券付息支出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</si>
</sst>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  <numFmt numFmtId="177" formatCode=";;"/>
    <numFmt numFmtId="178" formatCode="0_ "/>
    <numFmt numFmtId="179" formatCode="0_);[Red]\(0\)"/>
    <numFmt numFmtId="180" formatCode="0.00_);[Red]\(0.00\)"/>
  </numFmts>
  <fonts count="37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Arial Narrow"/>
      <charset val="134"/>
    </font>
    <font>
      <sz val="10"/>
      <color indexed="8"/>
      <name val="宋体"/>
      <charset val="1"/>
    </font>
    <font>
      <sz val="12"/>
      <name val="宋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0"/>
      <color indexed="8"/>
      <name val="黑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17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0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6" fillId="7" borderId="4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0" borderId="42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9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4" fillId="2" borderId="45" applyNumberFormat="0" applyAlignment="0" applyProtection="0">
      <alignment vertical="center"/>
    </xf>
    <xf numFmtId="0" fontId="20" fillId="2" borderId="40" applyNumberFormat="0" applyAlignment="0" applyProtection="0">
      <alignment vertical="center"/>
    </xf>
    <xf numFmtId="0" fontId="9" fillId="0" borderId="0">
      <alignment vertical="center"/>
    </xf>
    <xf numFmtId="0" fontId="35" fillId="15" borderId="46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0" borderId="43" applyNumberFormat="0" applyFill="0" applyAlignment="0" applyProtection="0">
      <alignment vertical="center"/>
    </xf>
    <xf numFmtId="0" fontId="36" fillId="0" borderId="47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4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177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>
      <alignment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3" fillId="2" borderId="0" xfId="0" applyNumberFormat="1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vertical="center"/>
    </xf>
    <xf numFmtId="178" fontId="8" fillId="2" borderId="7" xfId="0" applyNumberFormat="1" applyFont="1" applyFill="1" applyBorder="1" applyAlignment="1" applyProtection="1">
      <alignment horizontal="center" vertical="center" wrapText="1"/>
    </xf>
    <xf numFmtId="178" fontId="8" fillId="2" borderId="8" xfId="0" applyNumberFormat="1" applyFont="1" applyFill="1" applyBorder="1" applyAlignment="1" applyProtection="1">
      <alignment horizontal="center" vertical="center" wrapText="1"/>
    </xf>
    <xf numFmtId="178" fontId="8" fillId="2" borderId="9" xfId="0" applyNumberFormat="1" applyFont="1" applyFill="1" applyBorder="1" applyAlignment="1" applyProtection="1">
      <alignment horizontal="left" vertical="center" wrapText="1"/>
    </xf>
    <xf numFmtId="178" fontId="8" fillId="0" borderId="1" xfId="0" applyNumberFormat="1" applyFont="1" applyFill="1" applyBorder="1" applyAlignment="1" applyProtection="1">
      <alignment horizontal="center" vertical="center" wrapText="1"/>
    </xf>
    <xf numFmtId="178" fontId="8" fillId="2" borderId="10" xfId="0" applyNumberFormat="1" applyFont="1" applyFill="1" applyBorder="1" applyAlignment="1" applyProtection="1">
      <alignment horizontal="left" vertical="center" wrapText="1"/>
    </xf>
    <xf numFmtId="178" fontId="8" fillId="0" borderId="11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right" vertical="center"/>
    </xf>
    <xf numFmtId="178" fontId="8" fillId="2" borderId="12" xfId="0" applyNumberFormat="1" applyFont="1" applyFill="1" applyBorder="1" applyAlignment="1" applyProtection="1">
      <alignment horizontal="center" vertical="center" wrapText="1"/>
    </xf>
    <xf numFmtId="178" fontId="8" fillId="0" borderId="13" xfId="0" applyNumberFormat="1" applyFont="1" applyFill="1" applyBorder="1" applyAlignment="1" applyProtection="1">
      <alignment horizontal="center" vertical="center" wrapText="1"/>
    </xf>
    <xf numFmtId="178" fontId="8" fillId="0" borderId="14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9" fontId="12" fillId="0" borderId="0" xfId="0" applyNumberFormat="1" applyFont="1" applyFill="1" applyBorder="1" applyAlignment="1">
      <alignment horizontal="right" vertical="center"/>
    </xf>
    <xf numFmtId="179" fontId="12" fillId="0" borderId="0" xfId="0" applyNumberFormat="1" applyFont="1" applyFill="1" applyBorder="1" applyAlignment="1">
      <alignment horizontal="center" vertical="center"/>
    </xf>
    <xf numFmtId="180" fontId="11" fillId="0" borderId="15" xfId="0" applyNumberFormat="1" applyFont="1" applyFill="1" applyBorder="1" applyAlignment="1" applyProtection="1">
      <alignment horizontal="center" vertical="center" wrapText="1"/>
    </xf>
    <xf numFmtId="180" fontId="11" fillId="0" borderId="16" xfId="0" applyNumberFormat="1" applyFont="1" applyFill="1" applyBorder="1" applyAlignment="1" applyProtection="1">
      <alignment horizontal="center" vertical="center" wrapText="1"/>
    </xf>
    <xf numFmtId="180" fontId="11" fillId="0" borderId="17" xfId="0" applyNumberFormat="1" applyFont="1" applyFill="1" applyBorder="1" applyAlignment="1" applyProtection="1">
      <alignment horizontal="center" vertical="center" wrapText="1"/>
    </xf>
    <xf numFmtId="0" fontId="4" fillId="0" borderId="18" xfId="0" applyNumberFormat="1" applyFont="1" applyFill="1" applyBorder="1" applyAlignment="1" applyProtection="1">
      <alignment horizontal="left" vertical="center"/>
    </xf>
    <xf numFmtId="179" fontId="4" fillId="0" borderId="19" xfId="0" applyNumberFormat="1" applyFont="1" applyFill="1" applyBorder="1" applyAlignment="1" applyProtection="1">
      <alignment horizontal="center" vertical="center"/>
    </xf>
    <xf numFmtId="0" fontId="4" fillId="0" borderId="19" xfId="0" applyNumberFormat="1" applyFont="1" applyFill="1" applyBorder="1" applyAlignment="1" applyProtection="1">
      <alignment horizontal="left" vertical="center"/>
    </xf>
    <xf numFmtId="178" fontId="4" fillId="0" borderId="20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179" fontId="11" fillId="0" borderId="19" xfId="0" applyNumberFormat="1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vertical="center"/>
    </xf>
    <xf numFmtId="179" fontId="4" fillId="0" borderId="19" xfId="0" applyNumberFormat="1" applyFont="1" applyFill="1" applyBorder="1" applyAlignment="1">
      <alignment horizontal="center" vertical="center"/>
    </xf>
    <xf numFmtId="0" fontId="11" fillId="0" borderId="18" xfId="0" applyNumberFormat="1" applyFont="1" applyFill="1" applyBorder="1" applyAlignment="1" applyProtection="1">
      <alignment vertical="center"/>
    </xf>
    <xf numFmtId="179" fontId="11" fillId="0" borderId="19" xfId="0" applyNumberFormat="1" applyFont="1" applyFill="1" applyBorder="1" applyAlignment="1">
      <alignment horizontal="center" vertical="center"/>
    </xf>
    <xf numFmtId="178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left" vertical="center" wrapText="1"/>
    </xf>
    <xf numFmtId="0" fontId="4" fillId="0" borderId="18" xfId="0" applyNumberFormat="1" applyFont="1" applyFill="1" applyBorder="1" applyAlignment="1" applyProtection="1">
      <alignment vertical="center"/>
    </xf>
    <xf numFmtId="0" fontId="11" fillId="0" borderId="19" xfId="0" applyFont="1" applyFill="1" applyBorder="1" applyAlignment="1">
      <alignment vertical="center"/>
    </xf>
    <xf numFmtId="178" fontId="11" fillId="0" borderId="20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/>
    </xf>
    <xf numFmtId="179" fontId="4" fillId="0" borderId="20" xfId="0" applyNumberFormat="1" applyFont="1" applyFill="1" applyBorder="1" applyAlignment="1">
      <alignment horizontal="center" vertical="center"/>
    </xf>
    <xf numFmtId="0" fontId="11" fillId="0" borderId="21" xfId="0" applyNumberFormat="1" applyFont="1" applyFill="1" applyBorder="1" applyAlignment="1" applyProtection="1">
      <alignment horizontal="center" vertical="center"/>
    </xf>
    <xf numFmtId="179" fontId="11" fillId="0" borderId="22" xfId="0" applyNumberFormat="1" applyFont="1" applyFill="1" applyBorder="1" applyAlignment="1" applyProtection="1">
      <alignment horizontal="center" vertical="center"/>
    </xf>
    <xf numFmtId="0" fontId="11" fillId="0" borderId="22" xfId="0" applyNumberFormat="1" applyFont="1" applyFill="1" applyBorder="1" applyAlignment="1" applyProtection="1">
      <alignment horizontal="center" vertical="center"/>
    </xf>
    <xf numFmtId="179" fontId="11" fillId="0" borderId="23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78" fontId="9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78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center" vertical="center" wrapText="1"/>
    </xf>
    <xf numFmtId="178" fontId="13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178" fontId="13" fillId="0" borderId="25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vertical="center" wrapText="1"/>
    </xf>
    <xf numFmtId="178" fontId="11" fillId="0" borderId="19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78" fontId="14" fillId="0" borderId="13" xfId="0" applyNumberFormat="1" applyFont="1" applyBorder="1" applyAlignment="1">
      <alignment horizontal="center" vertical="center" wrapText="1"/>
    </xf>
    <xf numFmtId="178" fontId="11" fillId="0" borderId="29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178" fontId="4" fillId="0" borderId="19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8" xfId="0" applyFont="1" applyFill="1" applyBorder="1" applyAlignment="1">
      <alignment vertical="center" wrapText="1"/>
    </xf>
    <xf numFmtId="0" fontId="1" fillId="2" borderId="9" xfId="21" applyFont="1" applyFill="1" applyBorder="1" applyAlignment="1">
      <alignment vertical="center"/>
    </xf>
    <xf numFmtId="0" fontId="4" fillId="2" borderId="1" xfId="21" applyFont="1" applyFill="1" applyBorder="1" applyAlignment="1">
      <alignment horizontal="center" vertical="center" wrapText="1"/>
    </xf>
    <xf numFmtId="0" fontId="1" fillId="2" borderId="9" xfId="21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78" fontId="4" fillId="0" borderId="29" xfId="0" applyNumberFormat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178" fontId="11" fillId="0" borderId="31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78" fontId="14" fillId="0" borderId="14" xfId="0" applyNumberFormat="1" applyFont="1" applyBorder="1" applyAlignment="1">
      <alignment horizontal="center" vertical="center" wrapText="1"/>
    </xf>
    <xf numFmtId="178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178" fontId="14" fillId="0" borderId="0" xfId="0" applyNumberFormat="1" applyFont="1" applyBorder="1" applyAlignment="1">
      <alignment wrapText="1"/>
    </xf>
    <xf numFmtId="178" fontId="14" fillId="0" borderId="0" xfId="0" applyNumberFormat="1" applyFont="1" applyBorder="1" applyAlignment="1">
      <alignment horizont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178" fontId="6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9" fillId="0" borderId="0" xfId="0" applyFont="1" applyFill="1" applyBorder="1" applyAlignment="1"/>
    <xf numFmtId="178" fontId="9" fillId="0" borderId="0" xfId="0" applyNumberFormat="1" applyFont="1" applyFill="1" applyBorder="1" applyAlignment="1"/>
    <xf numFmtId="0" fontId="4" fillId="0" borderId="0" xfId="54" applyFont="1" applyAlignment="1">
      <alignment horizontal="left" vertical="center"/>
    </xf>
    <xf numFmtId="178" fontId="9" fillId="0" borderId="0" xfId="54" applyNumberFormat="1" applyFill="1" applyAlignment="1">
      <alignment horizontal="center" vertical="center"/>
    </xf>
    <xf numFmtId="0" fontId="2" fillId="0" borderId="0" xfId="54" applyFont="1" applyAlignment="1">
      <alignment horizontal="center" vertical="center"/>
    </xf>
    <xf numFmtId="178" fontId="2" fillId="0" borderId="0" xfId="54" applyNumberFormat="1" applyFont="1" applyFill="1" applyAlignment="1">
      <alignment horizontal="center" vertical="center"/>
    </xf>
    <xf numFmtId="0" fontId="9" fillId="0" borderId="0" xfId="54">
      <alignment vertical="center"/>
    </xf>
    <xf numFmtId="10" fontId="12" fillId="0" borderId="0" xfId="54" applyNumberFormat="1" applyFont="1" applyAlignment="1">
      <alignment horizontal="right" vertical="center"/>
    </xf>
    <xf numFmtId="0" fontId="4" fillId="0" borderId="7" xfId="54" applyFont="1" applyBorder="1" applyAlignment="1">
      <alignment horizontal="center" vertical="center"/>
    </xf>
    <xf numFmtId="178" fontId="4" fillId="0" borderId="8" xfId="54" applyNumberFormat="1" applyFont="1" applyFill="1" applyBorder="1" applyAlignment="1">
      <alignment horizontal="center" vertical="center" wrapText="1"/>
    </xf>
    <xf numFmtId="10" fontId="4" fillId="0" borderId="12" xfId="54" applyNumberFormat="1" applyFont="1" applyBorder="1" applyAlignment="1">
      <alignment horizontal="center" vertical="center"/>
    </xf>
    <xf numFmtId="0" fontId="4" fillId="0" borderId="9" xfId="54" applyFont="1" applyBorder="1">
      <alignment vertical="center"/>
    </xf>
    <xf numFmtId="178" fontId="4" fillId="0" borderId="1" xfId="54" applyNumberFormat="1" applyFont="1" applyFill="1" applyBorder="1" applyAlignment="1">
      <alignment horizontal="center" vertical="center"/>
    </xf>
    <xf numFmtId="10" fontId="4" fillId="0" borderId="13" xfId="54" applyNumberFormat="1" applyFont="1" applyBorder="1" applyAlignment="1">
      <alignment horizontal="center" vertical="center"/>
    </xf>
    <xf numFmtId="178" fontId="4" fillId="0" borderId="2" xfId="54" applyNumberFormat="1" applyFont="1" applyFill="1" applyBorder="1" applyAlignment="1">
      <alignment horizontal="center" vertical="center"/>
    </xf>
    <xf numFmtId="0" fontId="11" fillId="0" borderId="10" xfId="54" applyFont="1" applyBorder="1" applyAlignment="1">
      <alignment horizontal="center" vertical="center"/>
    </xf>
    <xf numFmtId="178" fontId="11" fillId="0" borderId="11" xfId="54" applyNumberFormat="1" applyFont="1" applyFill="1" applyBorder="1" applyAlignment="1">
      <alignment horizontal="center" vertical="center"/>
    </xf>
    <xf numFmtId="10" fontId="11" fillId="0" borderId="14" xfId="54" applyNumberFormat="1" applyFont="1" applyBorder="1" applyAlignment="1">
      <alignment horizontal="center" vertical="center"/>
    </xf>
    <xf numFmtId="0" fontId="16" fillId="0" borderId="0" xfId="54" applyFont="1">
      <alignment vertical="center"/>
    </xf>
    <xf numFmtId="178" fontId="16" fillId="0" borderId="0" xfId="54" applyNumberFormat="1" applyFont="1" applyFill="1" applyAlignment="1">
      <alignment horizontal="center" vertical="center"/>
    </xf>
    <xf numFmtId="10" fontId="16" fillId="0" borderId="0" xfId="54" applyNumberFormat="1" applyFont="1" applyAlignment="1">
      <alignment horizontal="center" vertical="center"/>
    </xf>
    <xf numFmtId="10" fontId="9" fillId="0" borderId="0" xfId="54" applyNumberFormat="1" applyAlignment="1">
      <alignment horizontal="center" vertical="center"/>
    </xf>
    <xf numFmtId="179" fontId="9" fillId="0" borderId="0" xfId="54" applyNumberFormat="1" applyAlignment="1">
      <alignment horizontal="center" vertical="center"/>
    </xf>
    <xf numFmtId="178" fontId="9" fillId="0" borderId="0" xfId="54" applyNumberFormat="1" applyAlignment="1">
      <alignment horizontal="center" vertical="center"/>
    </xf>
    <xf numFmtId="10" fontId="9" fillId="0" borderId="0" xfId="54" applyNumberFormat="1" applyFont="1" applyAlignment="1">
      <alignment horizontal="center" vertical="center"/>
    </xf>
    <xf numFmtId="0" fontId="4" fillId="0" borderId="0" xfId="54" applyFont="1">
      <alignment vertical="center"/>
    </xf>
    <xf numFmtId="179" fontId="4" fillId="0" borderId="8" xfId="54" applyNumberFormat="1" applyFont="1" applyBorder="1" applyAlignment="1">
      <alignment horizontal="center" vertical="center" wrapText="1"/>
    </xf>
    <xf numFmtId="178" fontId="4" fillId="0" borderId="8" xfId="54" applyNumberFormat="1" applyFont="1" applyBorder="1" applyAlignment="1">
      <alignment horizontal="center" vertical="center" wrapText="1"/>
    </xf>
    <xf numFmtId="10" fontId="4" fillId="0" borderId="8" xfId="54" applyNumberFormat="1" applyFont="1" applyBorder="1" applyAlignment="1">
      <alignment horizontal="center" vertical="center" wrapText="1"/>
    </xf>
    <xf numFmtId="0" fontId="4" fillId="0" borderId="12" xfId="54" applyFont="1" applyBorder="1" applyAlignment="1">
      <alignment horizontal="center" vertical="center"/>
    </xf>
    <xf numFmtId="0" fontId="11" fillId="0" borderId="9" xfId="54" applyFont="1" applyBorder="1">
      <alignment vertical="center"/>
    </xf>
    <xf numFmtId="179" fontId="11" fillId="0" borderId="1" xfId="54" applyNumberFormat="1" applyFont="1" applyFill="1" applyBorder="1" applyAlignment="1">
      <alignment horizontal="center" vertical="center" wrapText="1"/>
    </xf>
    <xf numFmtId="10" fontId="11" fillId="0" borderId="1" xfId="54" applyNumberFormat="1" applyFont="1" applyBorder="1" applyAlignment="1">
      <alignment horizontal="center" vertical="center"/>
    </xf>
    <xf numFmtId="0" fontId="4" fillId="0" borderId="13" xfId="54" applyFont="1" applyBorder="1">
      <alignment vertical="center"/>
    </xf>
    <xf numFmtId="179" fontId="11" fillId="0" borderId="1" xfId="27" applyNumberFormat="1" applyFont="1" applyBorder="1" applyAlignment="1">
      <alignment horizontal="center" vertical="center" wrapText="1"/>
    </xf>
    <xf numFmtId="178" fontId="11" fillId="0" borderId="1" xfId="54" applyNumberFormat="1" applyFont="1" applyFill="1" applyBorder="1" applyAlignment="1">
      <alignment horizontal="center" vertical="center" wrapText="1"/>
    </xf>
    <xf numFmtId="178" fontId="4" fillId="0" borderId="1" xfId="27" applyNumberFormat="1" applyFont="1" applyBorder="1" applyAlignment="1">
      <alignment horizontal="center" vertical="center" wrapText="1"/>
    </xf>
    <xf numFmtId="178" fontId="4" fillId="0" borderId="1" xfId="54" applyNumberFormat="1" applyFont="1" applyFill="1" applyBorder="1" applyAlignment="1">
      <alignment horizontal="center" vertical="center" wrapText="1"/>
    </xf>
    <xf numFmtId="10" fontId="4" fillId="0" borderId="1" xfId="54" applyNumberFormat="1" applyFont="1" applyBorder="1" applyAlignment="1">
      <alignment horizontal="center" vertical="center"/>
    </xf>
    <xf numFmtId="179" fontId="4" fillId="0" borderId="1" xfId="27" applyNumberFormat="1" applyFont="1" applyBorder="1" applyAlignment="1">
      <alignment horizontal="center" vertical="center" wrapText="1"/>
    </xf>
    <xf numFmtId="178" fontId="4" fillId="0" borderId="1" xfId="54" applyNumberFormat="1" applyFont="1" applyBorder="1" applyAlignment="1">
      <alignment horizontal="center" vertical="center"/>
    </xf>
    <xf numFmtId="178" fontId="11" fillId="0" borderId="1" xfId="27" applyNumberFormat="1" applyFont="1" applyBorder="1" applyAlignment="1">
      <alignment horizontal="center" vertical="center" wrapText="1"/>
    </xf>
    <xf numFmtId="178" fontId="11" fillId="0" borderId="1" xfId="54" applyNumberFormat="1" applyFont="1" applyBorder="1" applyAlignment="1">
      <alignment horizontal="center" vertical="center"/>
    </xf>
    <xf numFmtId="178" fontId="4" fillId="0" borderId="13" xfId="54" applyNumberFormat="1" applyFont="1" applyBorder="1">
      <alignment vertical="center"/>
    </xf>
    <xf numFmtId="179" fontId="11" fillId="0" borderId="1" xfId="54" applyNumberFormat="1" applyFont="1" applyFill="1" applyBorder="1" applyAlignment="1">
      <alignment horizontal="center" vertical="center"/>
    </xf>
    <xf numFmtId="0" fontId="11" fillId="0" borderId="10" xfId="54" applyFont="1" applyBorder="1" applyAlignment="1">
      <alignment vertical="center"/>
    </xf>
    <xf numFmtId="179" fontId="11" fillId="0" borderId="11" xfId="27" applyNumberFormat="1" applyFont="1" applyFill="1" applyBorder="1" applyAlignment="1">
      <alignment horizontal="center" vertical="center"/>
    </xf>
    <xf numFmtId="10" fontId="11" fillId="0" borderId="11" xfId="54" applyNumberFormat="1" applyFont="1" applyBorder="1" applyAlignment="1">
      <alignment horizontal="center" vertical="center"/>
    </xf>
    <xf numFmtId="0" fontId="4" fillId="0" borderId="14" xfId="54" applyFont="1" applyBorder="1">
      <alignment vertical="center"/>
    </xf>
    <xf numFmtId="0" fontId="4" fillId="0" borderId="32" xfId="27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wrapText="1"/>
    </xf>
    <xf numFmtId="0" fontId="4" fillId="0" borderId="0" xfId="52" applyFont="1" applyBorder="1" applyAlignment="1">
      <alignment horizontal="left"/>
    </xf>
    <xf numFmtId="0" fontId="9" fillId="0" borderId="0" xfId="52" applyBorder="1" applyAlignment="1">
      <alignment horizontal="center" vertical="center" wrapText="1"/>
    </xf>
    <xf numFmtId="0" fontId="9" fillId="0" borderId="0" xfId="52" applyBorder="1" applyAlignment="1"/>
    <xf numFmtId="0" fontId="9" fillId="0" borderId="0" xfId="52" applyBorder="1" applyAlignment="1">
      <alignment horizontal="center" vertical="center"/>
    </xf>
    <xf numFmtId="0" fontId="2" fillId="0" borderId="0" xfId="52" applyFont="1" applyBorder="1" applyAlignment="1">
      <alignment horizontal="center" vertical="center"/>
    </xf>
    <xf numFmtId="0" fontId="16" fillId="0" borderId="0" xfId="52" applyFont="1" applyBorder="1" applyAlignment="1"/>
    <xf numFmtId="0" fontId="16" fillId="0" borderId="0" xfId="52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left" vertical="center" wrapText="1"/>
    </xf>
    <xf numFmtId="178" fontId="1" fillId="0" borderId="13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1" fillId="2" borderId="36" xfId="0" applyFont="1" applyFill="1" applyBorder="1" applyAlignment="1">
      <alignment horizontal="center" vertical="center" wrapText="1" shrinkToFit="1"/>
    </xf>
    <xf numFmtId="0" fontId="14" fillId="0" borderId="3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178" fontId="14" fillId="0" borderId="11" xfId="0" applyNumberFormat="1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178" fontId="14" fillId="0" borderId="1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9" fillId="0" borderId="0" xfId="54" applyAlignment="1">
      <alignment horizontal="center" vertical="center"/>
    </xf>
    <xf numFmtId="0" fontId="4" fillId="0" borderId="0" xfId="54" applyFont="1" applyAlignment="1">
      <alignment vertical="center"/>
    </xf>
    <xf numFmtId="0" fontId="4" fillId="0" borderId="8" xfId="54" applyFont="1" applyBorder="1" applyAlignment="1">
      <alignment horizontal="center" vertical="center" wrapText="1"/>
    </xf>
    <xf numFmtId="0" fontId="16" fillId="0" borderId="0" xfId="54" applyFont="1" applyBorder="1">
      <alignment vertical="center"/>
    </xf>
    <xf numFmtId="0" fontId="4" fillId="0" borderId="1" xfId="54" applyFont="1" applyBorder="1" applyAlignment="1">
      <alignment horizontal="center" vertical="center"/>
    </xf>
    <xf numFmtId="179" fontId="4" fillId="0" borderId="1" xfId="54" applyNumberFormat="1" applyFont="1" applyFill="1" applyBorder="1" applyAlignment="1">
      <alignment horizontal="center" vertical="center"/>
    </xf>
    <xf numFmtId="179" fontId="4" fillId="0" borderId="2" xfId="54" applyNumberFormat="1" applyFont="1" applyFill="1" applyBorder="1" applyAlignment="1">
      <alignment horizontal="center" vertical="center"/>
    </xf>
    <xf numFmtId="0" fontId="11" fillId="0" borderId="11" xfId="54" applyFont="1" applyBorder="1" applyAlignment="1">
      <alignment horizontal="center" vertical="center"/>
    </xf>
    <xf numFmtId="0" fontId="16" fillId="0" borderId="0" xfId="54" applyFont="1" applyAlignment="1">
      <alignment horizontal="center" vertical="center"/>
    </xf>
    <xf numFmtId="179" fontId="16" fillId="0" borderId="0" xfId="54" applyNumberFormat="1" applyFont="1" applyAlignment="1">
      <alignment horizontal="center" vertical="center"/>
    </xf>
    <xf numFmtId="0" fontId="9" fillId="0" borderId="0" xfId="54" applyBorder="1">
      <alignment vertical="center"/>
    </xf>
    <xf numFmtId="0" fontId="17" fillId="0" borderId="0" xfId="54" applyFont="1" applyBorder="1" applyAlignment="1">
      <alignment vertical="center"/>
    </xf>
    <xf numFmtId="0" fontId="17" fillId="0" borderId="0" xfId="54" applyFont="1" applyBorder="1" applyAlignment="1">
      <alignment horizontal="center"/>
    </xf>
    <xf numFmtId="0" fontId="17" fillId="0" borderId="0" xfId="54" applyFont="1" applyBorder="1" applyAlignment="1">
      <alignment horizontal="center" vertical="center"/>
    </xf>
    <xf numFmtId="0" fontId="17" fillId="0" borderId="0" xfId="54" applyFont="1" applyBorder="1">
      <alignment vertical="center"/>
    </xf>
    <xf numFmtId="0" fontId="18" fillId="0" borderId="0" xfId="54" applyFont="1" applyBorder="1" applyAlignment="1">
      <alignment horizontal="center" vertical="center"/>
    </xf>
    <xf numFmtId="0" fontId="9" fillId="0" borderId="0" xfId="54" applyFill="1" applyBorder="1" applyAlignment="1">
      <alignment vertical="center"/>
    </xf>
    <xf numFmtId="179" fontId="9" fillId="0" borderId="0" xfId="54" applyNumberFormat="1" applyFill="1" applyBorder="1" applyAlignment="1">
      <alignment horizontal="center" vertical="center"/>
    </xf>
    <xf numFmtId="178" fontId="9" fillId="0" borderId="0" xfId="54" applyNumberFormat="1" applyFill="1" applyBorder="1" applyAlignment="1">
      <alignment horizontal="center" vertical="center"/>
    </xf>
    <xf numFmtId="10" fontId="9" fillId="0" borderId="0" xfId="54" applyNumberFormat="1" applyFill="1" applyBorder="1" applyAlignment="1">
      <alignment horizontal="center" vertical="center"/>
    </xf>
    <xf numFmtId="0" fontId="4" fillId="0" borderId="0" xfId="54" applyFont="1" applyFill="1" applyBorder="1" applyAlignment="1">
      <alignment vertical="center"/>
    </xf>
    <xf numFmtId="0" fontId="2" fillId="0" borderId="0" xfId="54" applyFont="1" applyFill="1" applyBorder="1" applyAlignment="1">
      <alignment horizontal="center" vertical="center"/>
    </xf>
    <xf numFmtId="10" fontId="12" fillId="0" borderId="0" xfId="54" applyNumberFormat="1" applyFont="1" applyFill="1" applyBorder="1" applyAlignment="1">
      <alignment horizontal="right" vertical="center"/>
    </xf>
    <xf numFmtId="0" fontId="4" fillId="0" borderId="7" xfId="54" applyFont="1" applyFill="1" applyBorder="1" applyAlignment="1">
      <alignment horizontal="center" vertical="center"/>
    </xf>
    <xf numFmtId="179" fontId="4" fillId="0" borderId="8" xfId="54" applyNumberFormat="1" applyFont="1" applyFill="1" applyBorder="1" applyAlignment="1">
      <alignment horizontal="center" vertical="center" wrapText="1"/>
    </xf>
    <xf numFmtId="10" fontId="4" fillId="0" borderId="12" xfId="54" applyNumberFormat="1" applyFont="1" applyFill="1" applyBorder="1" applyAlignment="1">
      <alignment horizontal="center" vertical="center" wrapText="1"/>
    </xf>
    <xf numFmtId="0" fontId="11" fillId="0" borderId="9" xfId="54" applyFont="1" applyFill="1" applyBorder="1" applyAlignment="1">
      <alignment horizontal="left" vertical="center"/>
    </xf>
    <xf numFmtId="178" fontId="11" fillId="0" borderId="1" xfId="54" applyNumberFormat="1" applyFont="1" applyFill="1" applyBorder="1" applyAlignment="1">
      <alignment horizontal="center" vertical="center"/>
    </xf>
    <xf numFmtId="10" fontId="11" fillId="0" borderId="13" xfId="54" applyNumberFormat="1" applyFont="1" applyFill="1" applyBorder="1" applyAlignment="1">
      <alignment horizontal="center" vertical="center"/>
    </xf>
    <xf numFmtId="0" fontId="11" fillId="0" borderId="9" xfId="54" applyFont="1" applyFill="1" applyBorder="1" applyAlignment="1">
      <alignment vertical="center"/>
    </xf>
    <xf numFmtId="0" fontId="4" fillId="0" borderId="9" xfId="54" applyFont="1" applyFill="1" applyBorder="1" applyAlignment="1">
      <alignment vertical="center"/>
    </xf>
    <xf numFmtId="10" fontId="4" fillId="0" borderId="13" xfId="54" applyNumberFormat="1" applyFont="1" applyFill="1" applyBorder="1" applyAlignment="1">
      <alignment horizontal="center" vertical="center"/>
    </xf>
    <xf numFmtId="0" fontId="11" fillId="0" borderId="10" xfId="54" applyFont="1" applyFill="1" applyBorder="1" applyAlignment="1">
      <alignment vertical="center"/>
    </xf>
    <xf numFmtId="179" fontId="11" fillId="0" borderId="11" xfId="54" applyNumberFormat="1" applyFont="1" applyFill="1" applyBorder="1" applyAlignment="1">
      <alignment horizontal="center" vertical="center"/>
    </xf>
    <xf numFmtId="10" fontId="11" fillId="0" borderId="14" xfId="54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 4 2 2 2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2013年预算收入安排_2016年预算执行及2017年年初预算草案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2011年全省结算汇总表2012(1).03.28定稿 2_Book1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 2_Book1_2017年预算平衡表" xfId="52"/>
    <cellStyle name="常规_2011年全省结算汇总表2012(1).03.28定稿 2_Book1_2017年预算平衡表" xfId="53"/>
    <cellStyle name="常规_2016年预算执行及2017年年初预算草案" xfId="54"/>
  </cellStyles>
  <dxfs count="1">
    <dxf>
      <font>
        <b val="0"/>
        <i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E34"/>
  <sheetViews>
    <sheetView workbookViewId="0">
      <selection activeCell="A10" sqref="A10"/>
    </sheetView>
  </sheetViews>
  <sheetFormatPr defaultColWidth="9" defaultRowHeight="14.25" outlineLevelCol="4"/>
  <cols>
    <col min="1" max="1" width="29.5" style="223" customWidth="1"/>
    <col min="2" max="3" width="12.5" style="224" customWidth="1"/>
    <col min="4" max="4" width="12.5" style="225" customWidth="1"/>
    <col min="5" max="5" width="11.25" style="226" customWidth="1"/>
    <col min="6" max="6" width="16.375" style="223" customWidth="1"/>
    <col min="7" max="16384" width="9" style="223"/>
  </cols>
  <sheetData>
    <row r="1" customHeight="1" spans="1:1">
      <c r="A1" s="227" t="s">
        <v>0</v>
      </c>
    </row>
    <row r="2" ht="22.5" customHeight="1" spans="1:5">
      <c r="A2" s="228" t="s">
        <v>1</v>
      </c>
      <c r="B2" s="228"/>
      <c r="C2" s="228"/>
      <c r="D2" s="228"/>
      <c r="E2" s="228"/>
    </row>
    <row r="3" ht="14.1" customHeight="1" spans="5:5">
      <c r="E3" s="229" t="s">
        <v>2</v>
      </c>
    </row>
    <row r="4" ht="27" customHeight="1" spans="1:5">
      <c r="A4" s="230" t="s">
        <v>3</v>
      </c>
      <c r="B4" s="231" t="s">
        <v>4</v>
      </c>
      <c r="C4" s="231" t="s">
        <v>5</v>
      </c>
      <c r="D4" s="130" t="s">
        <v>6</v>
      </c>
      <c r="E4" s="232" t="s">
        <v>7</v>
      </c>
    </row>
    <row r="5" ht="21" customHeight="1" spans="1:5">
      <c r="A5" s="233" t="s">
        <v>8</v>
      </c>
      <c r="B5" s="165">
        <f>B6+B24</f>
        <v>94895</v>
      </c>
      <c r="C5" s="165">
        <f>C6+C24</f>
        <v>99839</v>
      </c>
      <c r="D5" s="234">
        <f t="shared" ref="D5:D7" si="0">C5-B5</f>
        <v>4944</v>
      </c>
      <c r="E5" s="235">
        <f t="shared" ref="E5:E7" si="1">D5/B5</f>
        <v>0.0520996891300912</v>
      </c>
    </row>
    <row r="6" ht="21" customHeight="1" spans="1:5">
      <c r="A6" s="236" t="s">
        <v>9</v>
      </c>
      <c r="B6" s="165">
        <f>SUM(B7:B23)</f>
        <v>63361</v>
      </c>
      <c r="C6" s="165">
        <f>SUM(C7:C23)</f>
        <v>67202</v>
      </c>
      <c r="D6" s="234">
        <f t="shared" si="0"/>
        <v>3841</v>
      </c>
      <c r="E6" s="235">
        <f t="shared" si="1"/>
        <v>0.0606208866652988</v>
      </c>
    </row>
    <row r="7" ht="21" customHeight="1" spans="1:5">
      <c r="A7" s="237" t="s">
        <v>10</v>
      </c>
      <c r="B7" s="212">
        <v>21378</v>
      </c>
      <c r="C7" s="212">
        <v>23719</v>
      </c>
      <c r="D7" s="133">
        <f t="shared" si="0"/>
        <v>2341</v>
      </c>
      <c r="E7" s="238">
        <f t="shared" si="1"/>
        <v>0.109505098699598</v>
      </c>
    </row>
    <row r="8" ht="21" customHeight="1" spans="1:5">
      <c r="A8" s="237" t="s">
        <v>11</v>
      </c>
      <c r="B8" s="212">
        <v>682</v>
      </c>
      <c r="C8" s="212"/>
      <c r="D8" s="133">
        <f t="shared" ref="D8:D25" si="2">C8-B8</f>
        <v>-682</v>
      </c>
      <c r="E8" s="238">
        <f t="shared" ref="E8:E23" si="3">D8/B8</f>
        <v>-1</v>
      </c>
    </row>
    <row r="9" ht="21" customHeight="1" spans="1:5">
      <c r="A9" s="237" t="s">
        <v>12</v>
      </c>
      <c r="B9" s="212">
        <v>4823</v>
      </c>
      <c r="C9" s="212">
        <v>5681</v>
      </c>
      <c r="D9" s="133">
        <f t="shared" si="2"/>
        <v>858</v>
      </c>
      <c r="E9" s="238">
        <f t="shared" si="3"/>
        <v>0.177897574123989</v>
      </c>
    </row>
    <row r="10" ht="21" customHeight="1" spans="1:5">
      <c r="A10" s="237" t="s">
        <v>13</v>
      </c>
      <c r="B10" s="212"/>
      <c r="C10" s="212"/>
      <c r="D10" s="133"/>
      <c r="E10" s="238"/>
    </row>
    <row r="11" ht="21" customHeight="1" spans="1:5">
      <c r="A11" s="237" t="s">
        <v>14</v>
      </c>
      <c r="B11" s="212">
        <v>2560</v>
      </c>
      <c r="C11" s="212">
        <v>1662</v>
      </c>
      <c r="D11" s="133">
        <f t="shared" ref="D11:D25" si="4">C11-B11</f>
        <v>-898</v>
      </c>
      <c r="E11" s="238">
        <f t="shared" ref="E11:E22" si="5">D11/B11</f>
        <v>-0.35078125</v>
      </c>
    </row>
    <row r="12" ht="21" customHeight="1" spans="1:5">
      <c r="A12" s="237" t="s">
        <v>15</v>
      </c>
      <c r="B12" s="212">
        <v>938</v>
      </c>
      <c r="C12" s="212">
        <v>1343</v>
      </c>
      <c r="D12" s="133">
        <f t="shared" si="4"/>
        <v>405</v>
      </c>
      <c r="E12" s="238">
        <f t="shared" si="5"/>
        <v>0.431769722814499</v>
      </c>
    </row>
    <row r="13" ht="21" customHeight="1" spans="1:5">
      <c r="A13" s="237" t="s">
        <v>16</v>
      </c>
      <c r="B13" s="212">
        <v>3034</v>
      </c>
      <c r="C13" s="212">
        <v>3043</v>
      </c>
      <c r="D13" s="133">
        <f t="shared" si="4"/>
        <v>9</v>
      </c>
      <c r="E13" s="238">
        <f t="shared" si="5"/>
        <v>0.0029663810151615</v>
      </c>
    </row>
    <row r="14" ht="21" customHeight="1" spans="1:5">
      <c r="A14" s="237" t="s">
        <v>17</v>
      </c>
      <c r="B14" s="212">
        <v>1349</v>
      </c>
      <c r="C14" s="212">
        <v>1762</v>
      </c>
      <c r="D14" s="133">
        <f t="shared" si="4"/>
        <v>413</v>
      </c>
      <c r="E14" s="238">
        <f t="shared" si="5"/>
        <v>0.306152705707932</v>
      </c>
    </row>
    <row r="15" ht="21" customHeight="1" spans="1:5">
      <c r="A15" s="237" t="s">
        <v>18</v>
      </c>
      <c r="B15" s="212">
        <v>704</v>
      </c>
      <c r="C15" s="212">
        <v>921</v>
      </c>
      <c r="D15" s="133">
        <f t="shared" si="4"/>
        <v>217</v>
      </c>
      <c r="E15" s="238">
        <f t="shared" si="5"/>
        <v>0.308238636363636</v>
      </c>
    </row>
    <row r="16" ht="21" customHeight="1" spans="1:5">
      <c r="A16" s="237" t="s">
        <v>19</v>
      </c>
      <c r="B16" s="212">
        <v>1555</v>
      </c>
      <c r="C16" s="212">
        <v>1995</v>
      </c>
      <c r="D16" s="133">
        <f t="shared" si="4"/>
        <v>440</v>
      </c>
      <c r="E16" s="238">
        <f t="shared" si="5"/>
        <v>0.282958199356913</v>
      </c>
    </row>
    <row r="17" ht="21" customHeight="1" spans="1:5">
      <c r="A17" s="237" t="s">
        <v>20</v>
      </c>
      <c r="B17" s="212">
        <v>7538</v>
      </c>
      <c r="C17" s="212">
        <v>11351</v>
      </c>
      <c r="D17" s="133">
        <f t="shared" si="4"/>
        <v>3813</v>
      </c>
      <c r="E17" s="238">
        <f t="shared" si="5"/>
        <v>0.505837092066861</v>
      </c>
    </row>
    <row r="18" ht="21" customHeight="1" spans="1:5">
      <c r="A18" s="237" t="s">
        <v>21</v>
      </c>
      <c r="B18" s="212">
        <v>1086</v>
      </c>
      <c r="C18" s="212">
        <v>1155</v>
      </c>
      <c r="D18" s="133">
        <f t="shared" si="4"/>
        <v>69</v>
      </c>
      <c r="E18" s="238">
        <f t="shared" si="5"/>
        <v>0.0635359116022099</v>
      </c>
    </row>
    <row r="19" ht="21" customHeight="1" spans="1:5">
      <c r="A19" s="237" t="s">
        <v>22</v>
      </c>
      <c r="B19" s="212">
        <v>3131</v>
      </c>
      <c r="C19" s="212">
        <v>3523</v>
      </c>
      <c r="D19" s="133">
        <f t="shared" si="4"/>
        <v>392</v>
      </c>
      <c r="E19" s="238">
        <f t="shared" si="5"/>
        <v>0.125199616735867</v>
      </c>
    </row>
    <row r="20" ht="21" customHeight="1" spans="1:5">
      <c r="A20" s="237" t="s">
        <v>23</v>
      </c>
      <c r="B20" s="212">
        <v>13761</v>
      </c>
      <c r="C20" s="212">
        <v>10250</v>
      </c>
      <c r="D20" s="133">
        <f t="shared" si="4"/>
        <v>-3511</v>
      </c>
      <c r="E20" s="238">
        <f t="shared" si="5"/>
        <v>-0.255141341472277</v>
      </c>
    </row>
    <row r="21" ht="21" customHeight="1" spans="1:5">
      <c r="A21" s="237" t="s">
        <v>24</v>
      </c>
      <c r="B21" s="212">
        <v>629</v>
      </c>
      <c r="C21" s="212">
        <v>461</v>
      </c>
      <c r="D21" s="133">
        <f t="shared" si="4"/>
        <v>-168</v>
      </c>
      <c r="E21" s="238">
        <f t="shared" si="5"/>
        <v>-0.267090620031797</v>
      </c>
    </row>
    <row r="22" ht="21" customHeight="1" spans="1:5">
      <c r="A22" s="237" t="s">
        <v>25</v>
      </c>
      <c r="B22" s="212">
        <v>193</v>
      </c>
      <c r="C22" s="212">
        <v>334</v>
      </c>
      <c r="D22" s="133">
        <f t="shared" si="4"/>
        <v>141</v>
      </c>
      <c r="E22" s="238">
        <f t="shared" si="5"/>
        <v>0.730569948186529</v>
      </c>
    </row>
    <row r="23" ht="21" customHeight="1" spans="1:5">
      <c r="A23" s="237" t="s">
        <v>26</v>
      </c>
      <c r="B23" s="212"/>
      <c r="C23" s="212">
        <v>2</v>
      </c>
      <c r="D23" s="133">
        <f t="shared" si="4"/>
        <v>2</v>
      </c>
      <c r="E23" s="238"/>
    </row>
    <row r="24" ht="21" customHeight="1" spans="1:5">
      <c r="A24" s="236" t="s">
        <v>27</v>
      </c>
      <c r="B24" s="165">
        <f>SUM(B25:B30)</f>
        <v>31534</v>
      </c>
      <c r="C24" s="165">
        <f>SUM(C25:C30)</f>
        <v>32637</v>
      </c>
      <c r="D24" s="234">
        <f t="shared" si="4"/>
        <v>1103</v>
      </c>
      <c r="E24" s="235">
        <f t="shared" ref="E24:E33" si="6">D24/B24</f>
        <v>0.0349781188558381</v>
      </c>
    </row>
    <row r="25" ht="21" customHeight="1" spans="1:5">
      <c r="A25" s="237" t="s">
        <v>28</v>
      </c>
      <c r="B25" s="212">
        <v>5504</v>
      </c>
      <c r="C25" s="212">
        <v>5728</v>
      </c>
      <c r="D25" s="133">
        <f t="shared" si="4"/>
        <v>224</v>
      </c>
      <c r="E25" s="238">
        <f t="shared" si="6"/>
        <v>0.0406976744186047</v>
      </c>
    </row>
    <row r="26" ht="21" customHeight="1" spans="1:5">
      <c r="A26" s="237" t="s">
        <v>29</v>
      </c>
      <c r="B26" s="212">
        <v>6905</v>
      </c>
      <c r="C26" s="212">
        <v>7056</v>
      </c>
      <c r="D26" s="133">
        <f t="shared" ref="D26:D33" si="7">C26-B26</f>
        <v>151</v>
      </c>
      <c r="E26" s="238">
        <f t="shared" ref="E26:E33" si="8">D26/B26</f>
        <v>0.0218682114409848</v>
      </c>
    </row>
    <row r="27" ht="21" customHeight="1" spans="1:5">
      <c r="A27" s="237" t="s">
        <v>30</v>
      </c>
      <c r="B27" s="212">
        <v>11877</v>
      </c>
      <c r="C27" s="212">
        <v>12289</v>
      </c>
      <c r="D27" s="133">
        <f t="shared" si="7"/>
        <v>412</v>
      </c>
      <c r="E27" s="238">
        <f t="shared" si="8"/>
        <v>0.0346888945019786</v>
      </c>
    </row>
    <row r="28" ht="21" customHeight="1" spans="1:5">
      <c r="A28" s="237" t="s">
        <v>31</v>
      </c>
      <c r="B28" s="212"/>
      <c r="C28" s="212"/>
      <c r="D28" s="133"/>
      <c r="E28" s="238"/>
    </row>
    <row r="29" ht="21" customHeight="1" spans="1:5">
      <c r="A29" s="237" t="s">
        <v>32</v>
      </c>
      <c r="B29" s="212">
        <v>2047</v>
      </c>
      <c r="C29" s="212">
        <v>2777</v>
      </c>
      <c r="D29" s="133">
        <f t="shared" ref="D29:D33" si="9">C29-B29</f>
        <v>730</v>
      </c>
      <c r="E29" s="238">
        <f t="shared" ref="E29:E33" si="10">D29/B29</f>
        <v>0.356619443087445</v>
      </c>
    </row>
    <row r="30" ht="21" customHeight="1" spans="1:5">
      <c r="A30" s="237" t="s">
        <v>33</v>
      </c>
      <c r="B30" s="212">
        <v>5201</v>
      </c>
      <c r="C30" s="212">
        <v>4787</v>
      </c>
      <c r="D30" s="133">
        <f t="shared" si="9"/>
        <v>-414</v>
      </c>
      <c r="E30" s="238">
        <f t="shared" si="10"/>
        <v>-0.0796000769082869</v>
      </c>
    </row>
    <row r="31" ht="21" customHeight="1" spans="1:5">
      <c r="A31" s="236" t="s">
        <v>34</v>
      </c>
      <c r="B31" s="165">
        <v>45282</v>
      </c>
      <c r="C31" s="165">
        <v>47441</v>
      </c>
      <c r="D31" s="234">
        <f t="shared" si="9"/>
        <v>2159</v>
      </c>
      <c r="E31" s="235">
        <f t="shared" si="10"/>
        <v>0.0476789894439292</v>
      </c>
    </row>
    <row r="32" ht="21" customHeight="1" spans="1:5">
      <c r="A32" s="236" t="s">
        <v>35</v>
      </c>
      <c r="B32" s="165">
        <v>11579</v>
      </c>
      <c r="C32" s="165">
        <v>12499</v>
      </c>
      <c r="D32" s="234">
        <f t="shared" si="9"/>
        <v>920</v>
      </c>
      <c r="E32" s="235">
        <f t="shared" si="10"/>
        <v>0.0794541842991623</v>
      </c>
    </row>
    <row r="33" ht="21" customHeight="1" spans="1:5">
      <c r="A33" s="239" t="s">
        <v>36</v>
      </c>
      <c r="B33" s="240">
        <f>B5+B31+B32</f>
        <v>151756</v>
      </c>
      <c r="C33" s="240">
        <f>C5+C31+C32</f>
        <v>159779</v>
      </c>
      <c r="D33" s="137">
        <f t="shared" si="9"/>
        <v>8023</v>
      </c>
      <c r="E33" s="241">
        <f t="shared" si="10"/>
        <v>0.0528677614064683</v>
      </c>
    </row>
    <row r="34" ht="19.5" customHeight="1"/>
  </sheetData>
  <mergeCells count="1">
    <mergeCell ref="A2:E2"/>
  </mergeCells>
  <printOptions horizontalCentered="1"/>
  <pageMargins left="0.471527777777778" right="0.393055555555556" top="0.904166666666667" bottom="0.707638888888889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L32"/>
  <sheetViews>
    <sheetView workbookViewId="0">
      <selection activeCell="E21" sqref="E21"/>
    </sheetView>
  </sheetViews>
  <sheetFormatPr defaultColWidth="9" defaultRowHeight="14.25"/>
  <cols>
    <col min="1" max="1" width="29.875" style="127" customWidth="1"/>
    <col min="2" max="2" width="13.125" style="207" customWidth="1"/>
    <col min="3" max="3" width="13.125" style="143" customWidth="1"/>
    <col min="4" max="4" width="13.125" style="207" customWidth="1"/>
    <col min="5" max="5" width="13.125" style="142" customWidth="1"/>
    <col min="6" max="7" width="9" style="127" customWidth="1"/>
    <col min="8" max="8" width="7.375" style="127" customWidth="1"/>
    <col min="9" max="9" width="20.75" style="127" customWidth="1"/>
    <col min="10" max="16384" width="9" style="127"/>
  </cols>
  <sheetData>
    <row r="1" ht="15" customHeight="1" spans="1:1">
      <c r="A1" s="208" t="s">
        <v>37</v>
      </c>
    </row>
    <row r="2" ht="27.95" customHeight="1" spans="1:5">
      <c r="A2" s="125" t="s">
        <v>38</v>
      </c>
      <c r="B2" s="125"/>
      <c r="C2" s="125"/>
      <c r="D2" s="125"/>
      <c r="E2" s="125"/>
    </row>
    <row r="3" ht="15" customHeight="1" spans="5:5">
      <c r="E3" s="128" t="s">
        <v>39</v>
      </c>
    </row>
    <row r="4" s="139" customFormat="1" ht="36" customHeight="1" spans="1:12">
      <c r="A4" s="129" t="s">
        <v>40</v>
      </c>
      <c r="B4" s="209" t="s">
        <v>4</v>
      </c>
      <c r="C4" s="147" t="s">
        <v>41</v>
      </c>
      <c r="D4" s="209" t="s">
        <v>42</v>
      </c>
      <c r="E4" s="131" t="s">
        <v>7</v>
      </c>
      <c r="H4" s="210"/>
      <c r="I4" s="210"/>
      <c r="J4" s="210"/>
      <c r="K4" s="210"/>
      <c r="L4" s="210"/>
    </row>
    <row r="5" s="139" customFormat="1" ht="27" customHeight="1" spans="1:12">
      <c r="A5" s="132" t="s">
        <v>43</v>
      </c>
      <c r="B5" s="211">
        <v>37161</v>
      </c>
      <c r="C5" s="212">
        <v>44500</v>
      </c>
      <c r="D5" s="211">
        <f>C5-B5</f>
        <v>7339</v>
      </c>
      <c r="E5" s="134">
        <f>D5/B5</f>
        <v>0.197491994295094</v>
      </c>
      <c r="H5" s="210"/>
      <c r="I5" s="218"/>
      <c r="J5" s="219"/>
      <c r="K5" s="210"/>
      <c r="L5" s="210"/>
    </row>
    <row r="6" s="139" customFormat="1" ht="27" customHeight="1" spans="1:12">
      <c r="A6" s="132" t="s">
        <v>44</v>
      </c>
      <c r="B6" s="211">
        <v>686</v>
      </c>
      <c r="C6" s="213">
        <v>404</v>
      </c>
      <c r="D6" s="211">
        <f t="shared" ref="D6:D25" si="0">C6-B6</f>
        <v>-282</v>
      </c>
      <c r="E6" s="134">
        <f t="shared" ref="E6:E25" si="1">D6/B6</f>
        <v>-0.411078717201166</v>
      </c>
      <c r="H6" s="210"/>
      <c r="I6" s="218"/>
      <c r="J6" s="219"/>
      <c r="K6" s="210"/>
      <c r="L6" s="210"/>
    </row>
    <row r="7" s="139" customFormat="1" ht="27" customHeight="1" spans="1:12">
      <c r="A7" s="132" t="s">
        <v>45</v>
      </c>
      <c r="B7" s="211">
        <v>17475</v>
      </c>
      <c r="C7" s="213">
        <v>22988</v>
      </c>
      <c r="D7" s="211">
        <f t="shared" si="0"/>
        <v>5513</v>
      </c>
      <c r="E7" s="134">
        <f t="shared" si="1"/>
        <v>0.315479256080114</v>
      </c>
      <c r="H7" s="210"/>
      <c r="I7" s="218"/>
      <c r="J7" s="220"/>
      <c r="K7" s="210"/>
      <c r="L7" s="210"/>
    </row>
    <row r="8" s="139" customFormat="1" ht="27" customHeight="1" spans="1:12">
      <c r="A8" s="132" t="s">
        <v>46</v>
      </c>
      <c r="B8" s="211">
        <v>112796</v>
      </c>
      <c r="C8" s="213">
        <v>124971</v>
      </c>
      <c r="D8" s="211">
        <f t="shared" si="0"/>
        <v>12175</v>
      </c>
      <c r="E8" s="134">
        <f t="shared" si="1"/>
        <v>0.107938224759743</v>
      </c>
      <c r="H8" s="210"/>
      <c r="I8" s="218"/>
      <c r="J8" s="220"/>
      <c r="K8" s="210"/>
      <c r="L8" s="210"/>
    </row>
    <row r="9" s="139" customFormat="1" ht="27" customHeight="1" spans="1:12">
      <c r="A9" s="132" t="s">
        <v>47</v>
      </c>
      <c r="B9" s="211">
        <v>843</v>
      </c>
      <c r="C9" s="213">
        <v>1283</v>
      </c>
      <c r="D9" s="211">
        <f t="shared" si="0"/>
        <v>440</v>
      </c>
      <c r="E9" s="134">
        <f t="shared" si="1"/>
        <v>0.521945432977461</v>
      </c>
      <c r="H9" s="210"/>
      <c r="I9" s="218"/>
      <c r="J9" s="220"/>
      <c r="K9" s="210"/>
      <c r="L9" s="210"/>
    </row>
    <row r="10" s="139" customFormat="1" ht="27" customHeight="1" spans="1:12">
      <c r="A10" s="132" t="s">
        <v>48</v>
      </c>
      <c r="B10" s="211">
        <v>6750</v>
      </c>
      <c r="C10" s="213">
        <v>7187</v>
      </c>
      <c r="D10" s="211">
        <f t="shared" si="0"/>
        <v>437</v>
      </c>
      <c r="E10" s="134">
        <f t="shared" si="1"/>
        <v>0.0647407407407407</v>
      </c>
      <c r="H10" s="210"/>
      <c r="I10" s="218"/>
      <c r="J10" s="220"/>
      <c r="K10" s="210"/>
      <c r="L10" s="210"/>
    </row>
    <row r="11" s="139" customFormat="1" ht="27" customHeight="1" spans="1:12">
      <c r="A11" s="132" t="s">
        <v>49</v>
      </c>
      <c r="B11" s="211">
        <v>98777</v>
      </c>
      <c r="C11" s="213">
        <v>113994</v>
      </c>
      <c r="D11" s="211">
        <f t="shared" si="0"/>
        <v>15217</v>
      </c>
      <c r="E11" s="134">
        <f t="shared" si="1"/>
        <v>0.154054081415714</v>
      </c>
      <c r="H11" s="210"/>
      <c r="I11" s="218"/>
      <c r="J11" s="220"/>
      <c r="K11" s="210"/>
      <c r="L11" s="210"/>
    </row>
    <row r="12" s="139" customFormat="1" ht="27" customHeight="1" spans="1:12">
      <c r="A12" s="132" t="s">
        <v>50</v>
      </c>
      <c r="B12" s="211">
        <v>75108</v>
      </c>
      <c r="C12" s="213">
        <v>86255</v>
      </c>
      <c r="D12" s="211">
        <f t="shared" si="0"/>
        <v>11147</v>
      </c>
      <c r="E12" s="134">
        <f t="shared" si="1"/>
        <v>0.148412952015764</v>
      </c>
      <c r="H12" s="210"/>
      <c r="I12" s="218"/>
      <c r="J12" s="220"/>
      <c r="K12" s="210"/>
      <c r="L12" s="210"/>
    </row>
    <row r="13" s="139" customFormat="1" ht="27" customHeight="1" spans="1:12">
      <c r="A13" s="132" t="s">
        <v>51</v>
      </c>
      <c r="B13" s="211">
        <v>6858</v>
      </c>
      <c r="C13" s="213">
        <v>8696</v>
      </c>
      <c r="D13" s="211">
        <f t="shared" si="0"/>
        <v>1838</v>
      </c>
      <c r="E13" s="134">
        <f t="shared" si="1"/>
        <v>0.268008165645961</v>
      </c>
      <c r="H13" s="210"/>
      <c r="I13" s="218"/>
      <c r="J13" s="220"/>
      <c r="K13" s="210"/>
      <c r="L13" s="210"/>
    </row>
    <row r="14" s="139" customFormat="1" ht="27" customHeight="1" spans="1:12">
      <c r="A14" s="132" t="s">
        <v>52</v>
      </c>
      <c r="B14" s="211">
        <v>12183</v>
      </c>
      <c r="C14" s="213">
        <v>12829</v>
      </c>
      <c r="D14" s="211">
        <f t="shared" si="0"/>
        <v>646</v>
      </c>
      <c r="E14" s="134">
        <f t="shared" si="1"/>
        <v>0.053024706558319</v>
      </c>
      <c r="H14" s="210"/>
      <c r="I14" s="218"/>
      <c r="J14" s="220"/>
      <c r="K14" s="210"/>
      <c r="L14" s="210"/>
    </row>
    <row r="15" s="139" customFormat="1" ht="27" customHeight="1" spans="1:12">
      <c r="A15" s="132" t="s">
        <v>53</v>
      </c>
      <c r="B15" s="211">
        <v>102894</v>
      </c>
      <c r="C15" s="213">
        <v>117739</v>
      </c>
      <c r="D15" s="211">
        <f t="shared" si="0"/>
        <v>14845</v>
      </c>
      <c r="E15" s="134">
        <f t="shared" si="1"/>
        <v>0.144274690458141</v>
      </c>
      <c r="H15" s="210"/>
      <c r="I15" s="218"/>
      <c r="J15" s="220"/>
      <c r="K15" s="210"/>
      <c r="L15" s="210"/>
    </row>
    <row r="16" s="139" customFormat="1" ht="27" customHeight="1" spans="1:12">
      <c r="A16" s="132" t="s">
        <v>54</v>
      </c>
      <c r="B16" s="211">
        <v>16635</v>
      </c>
      <c r="C16" s="213">
        <v>24719</v>
      </c>
      <c r="D16" s="211">
        <f t="shared" si="0"/>
        <v>8084</v>
      </c>
      <c r="E16" s="134">
        <f t="shared" si="1"/>
        <v>0.485963330327622</v>
      </c>
      <c r="H16" s="210"/>
      <c r="I16" s="218"/>
      <c r="J16" s="220"/>
      <c r="K16" s="210"/>
      <c r="L16" s="210"/>
    </row>
    <row r="17" s="139" customFormat="1" ht="27" customHeight="1" spans="1:12">
      <c r="A17" s="132" t="s">
        <v>55</v>
      </c>
      <c r="B17" s="211">
        <v>2475</v>
      </c>
      <c r="C17" s="213">
        <v>1363</v>
      </c>
      <c r="D17" s="211">
        <f t="shared" si="0"/>
        <v>-1112</v>
      </c>
      <c r="E17" s="134">
        <f t="shared" si="1"/>
        <v>-0.449292929292929</v>
      </c>
      <c r="H17" s="210"/>
      <c r="I17" s="218"/>
      <c r="J17" s="220"/>
      <c r="K17" s="210"/>
      <c r="L17" s="210"/>
    </row>
    <row r="18" s="139" customFormat="1" ht="27" customHeight="1" spans="1:12">
      <c r="A18" s="132" t="s">
        <v>56</v>
      </c>
      <c r="B18" s="211">
        <v>2957</v>
      </c>
      <c r="C18" s="213">
        <v>3154</v>
      </c>
      <c r="D18" s="211">
        <f t="shared" si="0"/>
        <v>197</v>
      </c>
      <c r="E18" s="134">
        <f t="shared" si="1"/>
        <v>0.0666215759215421</v>
      </c>
      <c r="H18" s="210"/>
      <c r="I18" s="218"/>
      <c r="J18" s="220"/>
      <c r="K18" s="210"/>
      <c r="L18" s="210"/>
    </row>
    <row r="19" s="139" customFormat="1" ht="27" customHeight="1" spans="1:12">
      <c r="A19" s="132" t="s">
        <v>57</v>
      </c>
      <c r="B19" s="211"/>
      <c r="C19" s="213">
        <v>33</v>
      </c>
      <c r="D19" s="211">
        <f t="shared" si="0"/>
        <v>33</v>
      </c>
      <c r="E19" s="134"/>
      <c r="H19" s="210"/>
      <c r="I19" s="218"/>
      <c r="J19" s="220"/>
      <c r="K19" s="210"/>
      <c r="L19" s="210"/>
    </row>
    <row r="20" s="139" customFormat="1" ht="27" customHeight="1" spans="1:12">
      <c r="A20" s="132" t="s">
        <v>58</v>
      </c>
      <c r="B20" s="211">
        <v>5885</v>
      </c>
      <c r="C20" s="213">
        <v>7430</v>
      </c>
      <c r="D20" s="211">
        <f t="shared" si="0"/>
        <v>1545</v>
      </c>
      <c r="E20" s="134">
        <f t="shared" si="1"/>
        <v>0.262531860662702</v>
      </c>
      <c r="H20" s="210"/>
      <c r="I20" s="218"/>
      <c r="J20" s="220"/>
      <c r="K20" s="210"/>
      <c r="L20" s="210"/>
    </row>
    <row r="21" s="139" customFormat="1" ht="27" customHeight="1" spans="1:12">
      <c r="A21" s="132" t="s">
        <v>59</v>
      </c>
      <c r="B21" s="211">
        <v>19557</v>
      </c>
      <c r="C21" s="213">
        <v>14251</v>
      </c>
      <c r="D21" s="211">
        <f t="shared" si="0"/>
        <v>-5306</v>
      </c>
      <c r="E21" s="134">
        <f t="shared" si="1"/>
        <v>-0.271309505547886</v>
      </c>
      <c r="H21" s="210"/>
      <c r="I21" s="218"/>
      <c r="J21" s="220"/>
      <c r="K21" s="210"/>
      <c r="L21" s="210"/>
    </row>
    <row r="22" s="139" customFormat="1" ht="27" customHeight="1" spans="1:12">
      <c r="A22" s="132" t="s">
        <v>60</v>
      </c>
      <c r="B22" s="211">
        <v>332</v>
      </c>
      <c r="C22" s="213">
        <v>4619</v>
      </c>
      <c r="D22" s="211">
        <f t="shared" si="0"/>
        <v>4287</v>
      </c>
      <c r="E22" s="134">
        <f t="shared" si="1"/>
        <v>12.9126506024096</v>
      </c>
      <c r="H22" s="210"/>
      <c r="I22" s="221"/>
      <c r="J22" s="220"/>
      <c r="K22" s="210"/>
      <c r="L22" s="210"/>
    </row>
    <row r="23" s="139" customFormat="1" ht="27" customHeight="1" spans="1:12">
      <c r="A23" s="132" t="s">
        <v>61</v>
      </c>
      <c r="B23" s="211"/>
      <c r="C23" s="213">
        <v>3493</v>
      </c>
      <c r="D23" s="211">
        <f t="shared" si="0"/>
        <v>3493</v>
      </c>
      <c r="E23" s="134"/>
      <c r="H23" s="210"/>
      <c r="I23" s="221"/>
      <c r="J23" s="220"/>
      <c r="K23" s="210"/>
      <c r="L23" s="210"/>
    </row>
    <row r="24" s="139" customFormat="1" ht="27" customHeight="1" spans="1:12">
      <c r="A24" s="132" t="s">
        <v>62</v>
      </c>
      <c r="B24" s="211">
        <v>8421</v>
      </c>
      <c r="C24" s="213">
        <v>9181</v>
      </c>
      <c r="D24" s="211">
        <f t="shared" si="0"/>
        <v>760</v>
      </c>
      <c r="E24" s="134">
        <f t="shared" ref="E24:E26" si="2">D24/B24</f>
        <v>0.0902505640660254</v>
      </c>
      <c r="H24" s="210"/>
      <c r="I24" s="221"/>
      <c r="J24" s="220"/>
      <c r="K24" s="210"/>
      <c r="L24" s="210"/>
    </row>
    <row r="25" s="139" customFormat="1" ht="27" customHeight="1" spans="1:12">
      <c r="A25" s="132" t="s">
        <v>63</v>
      </c>
      <c r="B25" s="211">
        <v>23127</v>
      </c>
      <c r="C25" s="213">
        <v>16125</v>
      </c>
      <c r="D25" s="211">
        <f t="shared" si="0"/>
        <v>-7002</v>
      </c>
      <c r="E25" s="134">
        <f t="shared" si="2"/>
        <v>-0.302763004280711</v>
      </c>
      <c r="H25" s="210"/>
      <c r="I25" s="218"/>
      <c r="J25" s="220"/>
      <c r="K25" s="210"/>
      <c r="L25" s="210"/>
    </row>
    <row r="26" s="139" customFormat="1" ht="27" customHeight="1" spans="1:12">
      <c r="A26" s="136" t="s">
        <v>64</v>
      </c>
      <c r="B26" s="214">
        <f>SUM(B5:B25)</f>
        <v>550920</v>
      </c>
      <c r="C26" s="214">
        <f>SUM(C5:C25)</f>
        <v>625214</v>
      </c>
      <c r="D26" s="214">
        <f>SUM(D5:D25)</f>
        <v>74294</v>
      </c>
      <c r="E26" s="138">
        <f t="shared" si="2"/>
        <v>0.134854425324911</v>
      </c>
      <c r="H26" s="210"/>
      <c r="I26" s="222"/>
      <c r="J26" s="220"/>
      <c r="K26" s="210"/>
      <c r="L26" s="210"/>
    </row>
    <row r="27" s="139" customFormat="1" ht="13.5" spans="2:12">
      <c r="B27" s="215"/>
      <c r="C27" s="216"/>
      <c r="D27" s="215"/>
      <c r="E27" s="141"/>
      <c r="H27" s="210"/>
      <c r="I27" s="210"/>
      <c r="J27" s="210"/>
      <c r="K27" s="210"/>
      <c r="L27" s="210"/>
    </row>
    <row r="28" s="139" customFormat="1" ht="13.5" spans="2:12">
      <c r="B28" s="215"/>
      <c r="C28" s="216"/>
      <c r="D28" s="215"/>
      <c r="E28" s="141"/>
      <c r="H28" s="210"/>
      <c r="I28" s="210"/>
      <c r="J28" s="210"/>
      <c r="K28" s="210"/>
      <c r="L28" s="210"/>
    </row>
    <row r="29" spans="8:12">
      <c r="H29" s="217"/>
      <c r="I29" s="217"/>
      <c r="J29" s="217"/>
      <c r="K29" s="217"/>
      <c r="L29" s="217"/>
    </row>
    <row r="30" spans="8:12">
      <c r="H30" s="217"/>
      <c r="I30" s="217"/>
      <c r="J30" s="217"/>
      <c r="K30" s="217"/>
      <c r="L30" s="217"/>
    </row>
    <row r="31" spans="8:12">
      <c r="H31" s="217"/>
      <c r="I31" s="217"/>
      <c r="J31" s="217"/>
      <c r="K31" s="217"/>
      <c r="L31" s="217"/>
    </row>
    <row r="32" spans="9:11">
      <c r="I32" s="217"/>
      <c r="J32" s="217"/>
      <c r="K32" s="217"/>
    </row>
  </sheetData>
  <mergeCells count="1">
    <mergeCell ref="A2:E2"/>
  </mergeCells>
  <printOptions horizontalCentered="1"/>
  <pageMargins left="0.751388888888889" right="0.751388888888889" top="1.0625" bottom="0.629166666666667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E75"/>
  <sheetViews>
    <sheetView workbookViewId="0">
      <selection activeCell="F35" sqref="F35:F36"/>
    </sheetView>
  </sheetViews>
  <sheetFormatPr defaultColWidth="9" defaultRowHeight="14.25" outlineLevelCol="4"/>
  <cols>
    <col min="1" max="1" width="39.375" style="121" customWidth="1"/>
    <col min="2" max="2" width="11" style="171" customWidth="1"/>
    <col min="3" max="3" width="31.125" style="121" customWidth="1"/>
    <col min="4" max="4" width="10.75" style="121" customWidth="1"/>
    <col min="5" max="16384" width="9" style="121"/>
  </cols>
  <sheetData>
    <row r="1" ht="15" customHeight="1" spans="1:4">
      <c r="A1" s="172" t="s">
        <v>65</v>
      </c>
      <c r="B1" s="173"/>
      <c r="C1" s="174"/>
      <c r="D1" s="175"/>
    </row>
    <row r="2" ht="21" customHeight="1" spans="1:4">
      <c r="A2" s="176" t="s">
        <v>66</v>
      </c>
      <c r="B2" s="176"/>
      <c r="C2" s="176"/>
      <c r="D2" s="176"/>
    </row>
    <row r="3" ht="13.5" customHeight="1" spans="1:4">
      <c r="A3" s="177"/>
      <c r="B3" s="178"/>
      <c r="C3" s="177"/>
      <c r="D3" s="128" t="s">
        <v>39</v>
      </c>
    </row>
    <row r="4" s="19" customFormat="1" ht="18.75" customHeight="1" spans="1:4">
      <c r="A4" s="179" t="s">
        <v>67</v>
      </c>
      <c r="B4" s="180"/>
      <c r="C4" s="181" t="s">
        <v>68</v>
      </c>
      <c r="D4" s="182"/>
    </row>
    <row r="5" s="19" customFormat="1" ht="27" customHeight="1" spans="1:4">
      <c r="A5" s="183" t="s">
        <v>69</v>
      </c>
      <c r="B5" s="184" t="s">
        <v>70</v>
      </c>
      <c r="C5" s="185" t="s">
        <v>69</v>
      </c>
      <c r="D5" s="186" t="s">
        <v>70</v>
      </c>
    </row>
    <row r="6" s="40" customFormat="1" ht="18" customHeight="1" spans="1:4">
      <c r="A6" s="187" t="s">
        <v>71</v>
      </c>
      <c r="B6" s="188">
        <v>99839</v>
      </c>
      <c r="C6" s="189" t="s">
        <v>72</v>
      </c>
      <c r="D6" s="190">
        <v>625214</v>
      </c>
    </row>
    <row r="7" s="40" customFormat="1" ht="18" customHeight="1" spans="1:4">
      <c r="A7" s="187" t="s">
        <v>73</v>
      </c>
      <c r="B7" s="188">
        <f>B8+B13+B38</f>
        <v>447611</v>
      </c>
      <c r="C7" s="189" t="s">
        <v>74</v>
      </c>
      <c r="D7" s="190">
        <f>D8+D9+D10+D11</f>
        <v>5593</v>
      </c>
    </row>
    <row r="8" s="40" customFormat="1" ht="18" customHeight="1" spans="1:4">
      <c r="A8" s="187" t="s">
        <v>75</v>
      </c>
      <c r="B8" s="188">
        <f>SUM(B9:B12)</f>
        <v>10273</v>
      </c>
      <c r="C8" s="189" t="s">
        <v>76</v>
      </c>
      <c r="D8" s="190"/>
    </row>
    <row r="9" s="40" customFormat="1" ht="18" customHeight="1" spans="1:4">
      <c r="A9" s="187" t="s">
        <v>77</v>
      </c>
      <c r="B9" s="191">
        <f>6472+12</f>
        <v>6484</v>
      </c>
      <c r="C9" s="189" t="s">
        <v>78</v>
      </c>
      <c r="D9" s="190">
        <v>159</v>
      </c>
    </row>
    <row r="10" s="40" customFormat="1" ht="18" customHeight="1" spans="1:4">
      <c r="A10" s="187" t="s">
        <v>79</v>
      </c>
      <c r="B10" s="192">
        <v>397</v>
      </c>
      <c r="C10" s="189" t="s">
        <v>80</v>
      </c>
      <c r="D10" s="190"/>
    </row>
    <row r="11" s="40" customFormat="1" ht="18" customHeight="1" spans="1:4">
      <c r="A11" s="187" t="s">
        <v>81</v>
      </c>
      <c r="B11" s="191">
        <v>2459</v>
      </c>
      <c r="C11" s="189" t="s">
        <v>82</v>
      </c>
      <c r="D11" s="190">
        <v>5434</v>
      </c>
    </row>
    <row r="12" s="40" customFormat="1" ht="18" customHeight="1" spans="1:4">
      <c r="A12" s="187" t="s">
        <v>83</v>
      </c>
      <c r="B12" s="191">
        <v>933</v>
      </c>
      <c r="C12" s="189" t="s">
        <v>84</v>
      </c>
      <c r="D12" s="190"/>
    </row>
    <row r="13" s="40" customFormat="1" ht="18" customHeight="1" spans="1:4">
      <c r="A13" s="187" t="s">
        <v>85</v>
      </c>
      <c r="B13" s="188">
        <f>SUM(B14:B37)</f>
        <v>372950</v>
      </c>
      <c r="C13" s="189" t="s">
        <v>86</v>
      </c>
      <c r="D13" s="190">
        <v>176945</v>
      </c>
    </row>
    <row r="14" s="40" customFormat="1" ht="18" customHeight="1" spans="1:4">
      <c r="A14" s="187" t="s">
        <v>87</v>
      </c>
      <c r="B14" s="191"/>
      <c r="C14" s="189" t="s">
        <v>88</v>
      </c>
      <c r="D14" s="190"/>
    </row>
    <row r="15" s="40" customFormat="1" ht="18" customHeight="1" spans="1:4">
      <c r="A15" s="187" t="s">
        <v>89</v>
      </c>
      <c r="B15" s="191">
        <f>85829+6230</f>
        <v>92059</v>
      </c>
      <c r="C15" s="189" t="s">
        <v>90</v>
      </c>
      <c r="D15" s="190"/>
    </row>
    <row r="16" s="40" customFormat="1" ht="18" customHeight="1" spans="1:4">
      <c r="A16" s="187" t="s">
        <v>91</v>
      </c>
      <c r="B16" s="191">
        <v>30241</v>
      </c>
      <c r="C16" s="189" t="s">
        <v>92</v>
      </c>
      <c r="D16" s="190"/>
    </row>
    <row r="17" s="40" customFormat="1" ht="18" customHeight="1" spans="1:4">
      <c r="A17" s="187" t="s">
        <v>93</v>
      </c>
      <c r="B17" s="191">
        <f>3828+150+5+17</f>
        <v>4000</v>
      </c>
      <c r="C17" s="189" t="s">
        <v>94</v>
      </c>
      <c r="D17" s="190"/>
    </row>
    <row r="18" s="40" customFormat="1" ht="18" customHeight="1" spans="1:4">
      <c r="A18" s="187" t="s">
        <v>95</v>
      </c>
      <c r="B18" s="191">
        <v>1476</v>
      </c>
      <c r="C18" s="189" t="s">
        <v>96</v>
      </c>
      <c r="D18" s="190"/>
    </row>
    <row r="19" s="40" customFormat="1" ht="18" customHeight="1" spans="1:4">
      <c r="A19" s="187" t="s">
        <v>97</v>
      </c>
      <c r="B19" s="191">
        <v>290</v>
      </c>
      <c r="C19" s="189" t="s">
        <v>98</v>
      </c>
      <c r="D19" s="190"/>
    </row>
    <row r="20" s="40" customFormat="1" ht="18" customHeight="1" spans="1:5">
      <c r="A20" s="187" t="s">
        <v>99</v>
      </c>
      <c r="B20" s="191">
        <v>8077</v>
      </c>
      <c r="C20" s="193"/>
      <c r="D20" s="190"/>
      <c r="E20" s="194"/>
    </row>
    <row r="21" s="40" customFormat="1" ht="18" customHeight="1" spans="1:4">
      <c r="A21" s="195" t="s">
        <v>100</v>
      </c>
      <c r="B21" s="191">
        <v>142</v>
      </c>
      <c r="C21" s="193"/>
      <c r="D21" s="190"/>
    </row>
    <row r="22" s="40" customFormat="1" ht="18" customHeight="1" spans="1:4">
      <c r="A22" s="187" t="s">
        <v>101</v>
      </c>
      <c r="B22" s="191">
        <v>24098</v>
      </c>
      <c r="C22" s="193"/>
      <c r="D22" s="190"/>
    </row>
    <row r="23" s="40" customFormat="1" ht="18" customHeight="1" spans="1:4">
      <c r="A23" s="195" t="s">
        <v>102</v>
      </c>
      <c r="B23" s="191">
        <v>1877</v>
      </c>
      <c r="C23" s="196"/>
      <c r="D23" s="190"/>
    </row>
    <row r="24" s="40" customFormat="1" ht="18" customHeight="1" spans="1:4">
      <c r="A24" s="195" t="s">
        <v>103</v>
      </c>
      <c r="B24" s="191">
        <v>5044</v>
      </c>
      <c r="C24" s="196"/>
      <c r="D24" s="190"/>
    </row>
    <row r="25" s="40" customFormat="1" ht="18" customHeight="1" spans="1:4">
      <c r="A25" s="195" t="s">
        <v>104</v>
      </c>
      <c r="B25" s="191">
        <v>1349</v>
      </c>
      <c r="C25" s="196"/>
      <c r="D25" s="190"/>
    </row>
    <row r="26" s="40" customFormat="1" ht="18" customHeight="1" spans="1:4">
      <c r="A26" s="195" t="s">
        <v>105</v>
      </c>
      <c r="B26" s="191">
        <v>25496</v>
      </c>
      <c r="C26" s="196"/>
      <c r="D26" s="190"/>
    </row>
    <row r="27" s="40" customFormat="1" ht="18" customHeight="1" spans="1:4">
      <c r="A27" s="195" t="s">
        <v>106</v>
      </c>
      <c r="B27" s="191">
        <v>120</v>
      </c>
      <c r="C27" s="196"/>
      <c r="D27" s="190"/>
    </row>
    <row r="28" s="40" customFormat="1" ht="18" customHeight="1" spans="1:4">
      <c r="A28" s="195" t="s">
        <v>107</v>
      </c>
      <c r="B28" s="191">
        <v>821</v>
      </c>
      <c r="C28" s="196"/>
      <c r="D28" s="190"/>
    </row>
    <row r="29" s="40" customFormat="1" ht="18" customHeight="1" spans="1:4">
      <c r="A29" s="195" t="s">
        <v>108</v>
      </c>
      <c r="B29" s="191">
        <v>31403</v>
      </c>
      <c r="C29" s="196"/>
      <c r="D29" s="190"/>
    </row>
    <row r="30" s="40" customFormat="1" ht="18" customHeight="1" spans="1:4">
      <c r="A30" s="195" t="s">
        <v>109</v>
      </c>
      <c r="B30" s="191">
        <v>62369</v>
      </c>
      <c r="C30" s="196"/>
      <c r="D30" s="190"/>
    </row>
    <row r="31" s="40" customFormat="1" ht="18" customHeight="1" spans="1:4">
      <c r="A31" s="195" t="s">
        <v>110</v>
      </c>
      <c r="B31" s="191">
        <v>132</v>
      </c>
      <c r="C31" s="196"/>
      <c r="D31" s="190"/>
    </row>
    <row r="32" s="40" customFormat="1" ht="18" customHeight="1" spans="1:4">
      <c r="A32" s="195" t="s">
        <v>111</v>
      </c>
      <c r="B32" s="191">
        <v>40812</v>
      </c>
      <c r="C32" s="196"/>
      <c r="D32" s="190"/>
    </row>
    <row r="33" s="40" customFormat="1" ht="18" customHeight="1" spans="1:4">
      <c r="A33" s="195" t="s">
        <v>112</v>
      </c>
      <c r="B33" s="191">
        <v>5315</v>
      </c>
      <c r="C33" s="196"/>
      <c r="D33" s="190"/>
    </row>
    <row r="34" s="40" customFormat="1" ht="18" customHeight="1" spans="1:4">
      <c r="A34" s="195" t="s">
        <v>113</v>
      </c>
      <c r="B34" s="191">
        <v>128</v>
      </c>
      <c r="C34" s="196"/>
      <c r="D34" s="190"/>
    </row>
    <row r="35" s="40" customFormat="1" ht="18" customHeight="1" spans="1:4">
      <c r="A35" s="195" t="s">
        <v>114</v>
      </c>
      <c r="B35" s="191">
        <v>141</v>
      </c>
      <c r="C35" s="196"/>
      <c r="D35" s="190"/>
    </row>
    <row r="36" s="40" customFormat="1" ht="18" customHeight="1" spans="1:4">
      <c r="A36" s="195" t="s">
        <v>115</v>
      </c>
      <c r="B36" s="191">
        <f>700+600</f>
        <v>1300</v>
      </c>
      <c r="C36" s="196"/>
      <c r="D36" s="190"/>
    </row>
    <row r="37" s="40" customFormat="1" ht="18" customHeight="1" spans="1:4">
      <c r="A37" s="195" t="s">
        <v>116</v>
      </c>
      <c r="B37" s="191">
        <v>36260</v>
      </c>
      <c r="C37" s="196"/>
      <c r="D37" s="190"/>
    </row>
    <row r="38" s="40" customFormat="1" ht="18" customHeight="1" spans="1:4">
      <c r="A38" s="187" t="s">
        <v>117</v>
      </c>
      <c r="B38" s="188">
        <v>64388</v>
      </c>
      <c r="C38" s="193"/>
      <c r="D38" s="190"/>
    </row>
    <row r="39" s="40" customFormat="1" ht="18" customHeight="1" spans="1:4">
      <c r="A39" s="187" t="s">
        <v>118</v>
      </c>
      <c r="B39" s="191">
        <v>173665</v>
      </c>
      <c r="C39" s="193"/>
      <c r="D39" s="190"/>
    </row>
    <row r="40" s="40" customFormat="1" ht="18" customHeight="1" spans="1:4">
      <c r="A40" s="187" t="s">
        <v>119</v>
      </c>
      <c r="B40" s="191">
        <f>24300</f>
        <v>24300</v>
      </c>
      <c r="C40" s="193"/>
      <c r="D40" s="190"/>
    </row>
    <row r="41" s="19" customFormat="1" ht="18" customHeight="1" spans="1:4">
      <c r="A41" s="187" t="s">
        <v>120</v>
      </c>
      <c r="B41" s="191">
        <v>15900</v>
      </c>
      <c r="C41" s="193"/>
      <c r="D41" s="190"/>
    </row>
    <row r="42" s="19" customFormat="1" ht="18" customHeight="1" spans="1:4">
      <c r="A42" s="187" t="s">
        <v>121</v>
      </c>
      <c r="B42" s="191">
        <v>8031</v>
      </c>
      <c r="C42" s="197"/>
      <c r="D42" s="190"/>
    </row>
    <row r="43" s="19" customFormat="1" ht="18" customHeight="1" spans="1:4">
      <c r="A43" s="187" t="s">
        <v>122</v>
      </c>
      <c r="B43" s="191">
        <f>2956+4004+126</f>
        <v>7086</v>
      </c>
      <c r="C43" s="193" t="s">
        <v>123</v>
      </c>
      <c r="D43" s="190">
        <f>D44</f>
        <v>5680</v>
      </c>
    </row>
    <row r="44" s="19" customFormat="1" ht="18" customHeight="1" spans="1:4">
      <c r="A44" s="187" t="s">
        <v>124</v>
      </c>
      <c r="B44" s="191">
        <f>SUM(B45:B47)</f>
        <v>37000</v>
      </c>
      <c r="C44" s="193" t="s">
        <v>125</v>
      </c>
      <c r="D44" s="190">
        <v>5680</v>
      </c>
    </row>
    <row r="45" s="19" customFormat="1" ht="18" customHeight="1" spans="1:4">
      <c r="A45" s="187" t="s">
        <v>126</v>
      </c>
      <c r="B45" s="191">
        <v>32000</v>
      </c>
      <c r="C45" s="193" t="s">
        <v>127</v>
      </c>
      <c r="D45" s="190"/>
    </row>
    <row r="46" s="19" customFormat="1" ht="18" customHeight="1" spans="1:4">
      <c r="A46" s="187" t="s">
        <v>128</v>
      </c>
      <c r="B46" s="198">
        <v>5000</v>
      </c>
      <c r="C46" s="199"/>
      <c r="D46" s="190"/>
    </row>
    <row r="47" s="19" customFormat="1" ht="18" customHeight="1" spans="1:4">
      <c r="A47" s="187" t="s">
        <v>129</v>
      </c>
      <c r="B47" s="200"/>
      <c r="C47" s="201"/>
      <c r="D47" s="190"/>
    </row>
    <row r="48" s="19" customFormat="1" ht="18" customHeight="1" spans="1:4">
      <c r="A48" s="202" t="s">
        <v>130</v>
      </c>
      <c r="B48" s="203">
        <f>B6+B7+B40+B42+B43+B44+B39+B41</f>
        <v>813432</v>
      </c>
      <c r="C48" s="204" t="s">
        <v>131</v>
      </c>
      <c r="D48" s="205">
        <f>D6+D13+D43+D7</f>
        <v>813432</v>
      </c>
    </row>
    <row r="49" s="19" customFormat="1" ht="12" spans="2:2">
      <c r="B49" s="206"/>
    </row>
    <row r="50" s="19" customFormat="1" ht="12" spans="2:2">
      <c r="B50" s="206"/>
    </row>
    <row r="51" s="19" customFormat="1" ht="12" spans="2:2">
      <c r="B51" s="206"/>
    </row>
    <row r="52" s="19" customFormat="1" ht="12" spans="2:2">
      <c r="B52" s="206"/>
    </row>
    <row r="53" s="19" customFormat="1" ht="12" spans="2:2">
      <c r="B53" s="206"/>
    </row>
    <row r="54" s="19" customFormat="1" ht="12" spans="2:2">
      <c r="B54" s="206"/>
    </row>
    <row r="55" s="19" customFormat="1" ht="12" spans="2:2">
      <c r="B55" s="206"/>
    </row>
    <row r="56" s="19" customFormat="1" ht="12" spans="2:2">
      <c r="B56" s="206"/>
    </row>
    <row r="57" s="19" customFormat="1" ht="12" spans="2:2">
      <c r="B57" s="206"/>
    </row>
    <row r="58" s="19" customFormat="1" ht="12" spans="2:2">
      <c r="B58" s="206"/>
    </row>
    <row r="59" s="19" customFormat="1" ht="12" spans="2:2">
      <c r="B59" s="206"/>
    </row>
    <row r="60" s="19" customFormat="1" ht="12" spans="2:2">
      <c r="B60" s="206"/>
    </row>
    <row r="61" s="19" customFormat="1" ht="12" spans="2:2">
      <c r="B61" s="206"/>
    </row>
    <row r="62" s="19" customFormat="1" ht="12" spans="2:2">
      <c r="B62" s="206"/>
    </row>
    <row r="63" s="19" customFormat="1" ht="12" spans="2:2">
      <c r="B63" s="206"/>
    </row>
    <row r="64" s="19" customFormat="1" ht="12" spans="2:2">
      <c r="B64" s="206"/>
    </row>
    <row r="65" s="19" customFormat="1" ht="12" spans="2:2">
      <c r="B65" s="206"/>
    </row>
    <row r="66" s="19" customFormat="1" ht="12" spans="2:2">
      <c r="B66" s="206"/>
    </row>
    <row r="67" s="19" customFormat="1" ht="12" spans="2:2">
      <c r="B67" s="206"/>
    </row>
    <row r="68" s="19" customFormat="1" ht="12" spans="2:2">
      <c r="B68" s="206"/>
    </row>
    <row r="69" s="19" customFormat="1" ht="12" spans="2:2">
      <c r="B69" s="206"/>
    </row>
    <row r="70" s="19" customFormat="1" ht="12" spans="2:2">
      <c r="B70" s="206"/>
    </row>
    <row r="71" s="19" customFormat="1" ht="12" spans="2:2">
      <c r="B71" s="206"/>
    </row>
    <row r="72" s="19" customFormat="1" ht="12" spans="2:2">
      <c r="B72" s="206"/>
    </row>
    <row r="73" s="19" customFormat="1" spans="2:4">
      <c r="B73" s="171"/>
      <c r="D73" s="121"/>
    </row>
    <row r="74" s="19" customFormat="1" spans="1:4">
      <c r="A74" s="121"/>
      <c r="B74" s="171"/>
      <c r="C74" s="121"/>
      <c r="D74" s="121"/>
    </row>
    <row r="75" s="19" customFormat="1" spans="1:4">
      <c r="A75" s="121"/>
      <c r="B75" s="171"/>
      <c r="C75" s="121"/>
      <c r="D75" s="121"/>
    </row>
  </sheetData>
  <mergeCells count="3">
    <mergeCell ref="A2:D2"/>
    <mergeCell ref="A4:B4"/>
    <mergeCell ref="C4:D4"/>
  </mergeCells>
  <conditionalFormatting sqref="B3:C3 B1:D1 A1:A2">
    <cfRule type="cellIs" dxfId="0" priority="1" stopIfTrue="1" operator="equal">
      <formula>0</formula>
    </cfRule>
  </conditionalFormatting>
  <printOptions horizontalCentered="1"/>
  <pageMargins left="0.196527777777778" right="0.313888888888889" top="0.747916666666667" bottom="0.275" header="0.275" footer="0.313888888888889"/>
  <pageSetup paperSize="9" scale="8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F34"/>
  <sheetViews>
    <sheetView topLeftCell="A22" workbookViewId="0">
      <selection activeCell="I49" sqref="I49"/>
    </sheetView>
  </sheetViews>
  <sheetFormatPr defaultColWidth="9" defaultRowHeight="14.25" outlineLevelCol="5"/>
  <cols>
    <col min="1" max="1" width="33.875" style="127" customWidth="1"/>
    <col min="2" max="3" width="10.75" style="143" customWidth="1"/>
    <col min="4" max="4" width="10.75" style="144" customWidth="1"/>
    <col min="5" max="5" width="10.75" style="145" customWidth="1"/>
    <col min="6" max="6" width="10.75" style="127" customWidth="1"/>
    <col min="7" max="16384" width="9" style="127"/>
  </cols>
  <sheetData>
    <row r="1" ht="12.95" customHeight="1" spans="1:1">
      <c r="A1" s="146" t="s">
        <v>132</v>
      </c>
    </row>
    <row r="2" ht="27" customHeight="1" spans="1:6">
      <c r="A2" s="125" t="s">
        <v>133</v>
      </c>
      <c r="B2" s="125"/>
      <c r="C2" s="125"/>
      <c r="D2" s="125"/>
      <c r="E2" s="125"/>
      <c r="F2" s="125"/>
    </row>
    <row r="3" ht="15" customHeight="1" spans="6:6">
      <c r="F3" s="128" t="s">
        <v>2</v>
      </c>
    </row>
    <row r="4" ht="32.25" customHeight="1" spans="1:6">
      <c r="A4" s="129" t="s">
        <v>3</v>
      </c>
      <c r="B4" s="147" t="s">
        <v>134</v>
      </c>
      <c r="C4" s="147" t="s">
        <v>5</v>
      </c>
      <c r="D4" s="148" t="s">
        <v>6</v>
      </c>
      <c r="E4" s="149" t="s">
        <v>135</v>
      </c>
      <c r="F4" s="150" t="s">
        <v>136</v>
      </c>
    </row>
    <row r="5" ht="21.75" customHeight="1" spans="1:6">
      <c r="A5" s="151" t="s">
        <v>137</v>
      </c>
      <c r="B5" s="152">
        <f>B6+B23</f>
        <v>105600</v>
      </c>
      <c r="C5" s="152">
        <f>C6+C23</f>
        <v>99839</v>
      </c>
      <c r="D5" s="152">
        <f>D6+D23</f>
        <v>5761</v>
      </c>
      <c r="E5" s="153">
        <f t="shared" ref="E5:E7" si="0">D5/C5</f>
        <v>0.0577029016716914</v>
      </c>
      <c r="F5" s="154"/>
    </row>
    <row r="6" ht="21.75" customHeight="1" spans="1:6">
      <c r="A6" s="151" t="s">
        <v>9</v>
      </c>
      <c r="B6" s="155">
        <f>SUM(B7:B22)</f>
        <v>73900</v>
      </c>
      <c r="C6" s="155">
        <f>SUM(C7:C22)</f>
        <v>67202</v>
      </c>
      <c r="D6" s="156">
        <f t="shared" ref="D6:D9" si="1">B6-C6</f>
        <v>6698</v>
      </c>
      <c r="E6" s="153">
        <f t="shared" si="0"/>
        <v>0.0996696526889081</v>
      </c>
      <c r="F6" s="154"/>
    </row>
    <row r="7" ht="21.75" customHeight="1" spans="1:6">
      <c r="A7" s="132" t="s">
        <v>10</v>
      </c>
      <c r="B7" s="157">
        <v>25406</v>
      </c>
      <c r="C7" s="157">
        <v>23719</v>
      </c>
      <c r="D7" s="158">
        <f t="shared" si="1"/>
        <v>1687</v>
      </c>
      <c r="E7" s="159">
        <f t="shared" si="0"/>
        <v>0.0711244150259286</v>
      </c>
      <c r="F7" s="154"/>
    </row>
    <row r="8" ht="21.75" customHeight="1" spans="1:6">
      <c r="A8" s="132" t="s">
        <v>11</v>
      </c>
      <c r="B8" s="160"/>
      <c r="C8" s="160"/>
      <c r="D8" s="158"/>
      <c r="E8" s="159"/>
      <c r="F8" s="154"/>
    </row>
    <row r="9" ht="21.75" customHeight="1" spans="1:6">
      <c r="A9" s="132" t="s">
        <v>12</v>
      </c>
      <c r="B9" s="160">
        <v>6242</v>
      </c>
      <c r="C9" s="160">
        <v>5681</v>
      </c>
      <c r="D9" s="158">
        <f>B9-C9</f>
        <v>561</v>
      </c>
      <c r="E9" s="159">
        <f>D9/C9</f>
        <v>0.0987502200316846</v>
      </c>
      <c r="F9" s="154"/>
    </row>
    <row r="10" ht="21.75" customHeight="1" spans="1:6">
      <c r="A10" s="132" t="s">
        <v>14</v>
      </c>
      <c r="B10" s="160">
        <v>1766</v>
      </c>
      <c r="C10" s="160">
        <v>1662</v>
      </c>
      <c r="D10" s="158">
        <f t="shared" ref="D10:D21" si="2">B10-C10</f>
        <v>104</v>
      </c>
      <c r="E10" s="159">
        <f t="shared" ref="E10:E21" si="3">D10/C10</f>
        <v>0.062575210589651</v>
      </c>
      <c r="F10" s="154"/>
    </row>
    <row r="11" ht="21.75" customHeight="1" spans="1:6">
      <c r="A11" s="132" t="s">
        <v>15</v>
      </c>
      <c r="B11" s="160">
        <v>1471</v>
      </c>
      <c r="C11" s="160">
        <v>1343</v>
      </c>
      <c r="D11" s="158">
        <f t="shared" si="2"/>
        <v>128</v>
      </c>
      <c r="E11" s="159">
        <f t="shared" si="3"/>
        <v>0.0953090096798213</v>
      </c>
      <c r="F11" s="154"/>
    </row>
    <row r="12" ht="21.75" customHeight="1" spans="1:6">
      <c r="A12" s="132" t="s">
        <v>16</v>
      </c>
      <c r="B12" s="160">
        <v>3365</v>
      </c>
      <c r="C12" s="160">
        <v>3043</v>
      </c>
      <c r="D12" s="158">
        <f t="shared" si="2"/>
        <v>322</v>
      </c>
      <c r="E12" s="159">
        <f t="shared" si="3"/>
        <v>0.105816628327309</v>
      </c>
      <c r="F12" s="154"/>
    </row>
    <row r="13" ht="21.75" customHeight="1" spans="1:6">
      <c r="A13" s="132" t="s">
        <v>17</v>
      </c>
      <c r="B13" s="160">
        <v>1973</v>
      </c>
      <c r="C13" s="160">
        <v>1762</v>
      </c>
      <c r="D13" s="158">
        <f t="shared" si="2"/>
        <v>211</v>
      </c>
      <c r="E13" s="159">
        <f t="shared" si="3"/>
        <v>0.119750283768445</v>
      </c>
      <c r="F13" s="154"/>
    </row>
    <row r="14" ht="21.75" customHeight="1" spans="1:6">
      <c r="A14" s="132" t="s">
        <v>18</v>
      </c>
      <c r="B14" s="160">
        <v>993</v>
      </c>
      <c r="C14" s="160">
        <v>921</v>
      </c>
      <c r="D14" s="158">
        <f t="shared" si="2"/>
        <v>72</v>
      </c>
      <c r="E14" s="159">
        <f t="shared" si="3"/>
        <v>0.0781758957654723</v>
      </c>
      <c r="F14" s="154"/>
    </row>
    <row r="15" ht="21.75" customHeight="1" spans="1:6">
      <c r="A15" s="132" t="s">
        <v>19</v>
      </c>
      <c r="B15" s="160">
        <v>2213</v>
      </c>
      <c r="C15" s="160">
        <v>1995</v>
      </c>
      <c r="D15" s="158">
        <f t="shared" si="2"/>
        <v>218</v>
      </c>
      <c r="E15" s="159">
        <f t="shared" si="3"/>
        <v>0.109273182957393</v>
      </c>
      <c r="F15" s="154"/>
    </row>
    <row r="16" ht="21.75" customHeight="1" spans="1:6">
      <c r="A16" s="132" t="s">
        <v>20</v>
      </c>
      <c r="B16" s="160">
        <v>13482</v>
      </c>
      <c r="C16" s="160">
        <v>11351</v>
      </c>
      <c r="D16" s="158">
        <f t="shared" si="2"/>
        <v>2131</v>
      </c>
      <c r="E16" s="159">
        <f t="shared" si="3"/>
        <v>0.187736763280768</v>
      </c>
      <c r="F16" s="154"/>
    </row>
    <row r="17" ht="21.75" customHeight="1" spans="1:6">
      <c r="A17" s="132" t="s">
        <v>21</v>
      </c>
      <c r="B17" s="160">
        <v>1283</v>
      </c>
      <c r="C17" s="160">
        <v>1155</v>
      </c>
      <c r="D17" s="158">
        <f t="shared" si="2"/>
        <v>128</v>
      </c>
      <c r="E17" s="159">
        <f t="shared" si="3"/>
        <v>0.110822510822511</v>
      </c>
      <c r="F17" s="154"/>
    </row>
    <row r="18" ht="21.75" customHeight="1" spans="1:6">
      <c r="A18" s="132" t="s">
        <v>22</v>
      </c>
      <c r="B18" s="160">
        <v>3825</v>
      </c>
      <c r="C18" s="160">
        <v>3523</v>
      </c>
      <c r="D18" s="158">
        <f t="shared" si="2"/>
        <v>302</v>
      </c>
      <c r="E18" s="159">
        <f t="shared" si="3"/>
        <v>0.0857223956854953</v>
      </c>
      <c r="F18" s="154"/>
    </row>
    <row r="19" ht="21.75" customHeight="1" spans="1:6">
      <c r="A19" s="132" t="s">
        <v>23</v>
      </c>
      <c r="B19" s="160">
        <v>11038</v>
      </c>
      <c r="C19" s="160">
        <v>10250</v>
      </c>
      <c r="D19" s="158">
        <f t="shared" si="2"/>
        <v>788</v>
      </c>
      <c r="E19" s="159">
        <f t="shared" si="3"/>
        <v>0.0768780487804878</v>
      </c>
      <c r="F19" s="154"/>
    </row>
    <row r="20" ht="21.75" customHeight="1" spans="1:6">
      <c r="A20" s="132" t="s">
        <v>24</v>
      </c>
      <c r="B20" s="160">
        <v>417</v>
      </c>
      <c r="C20" s="160">
        <v>461</v>
      </c>
      <c r="D20" s="158">
        <f t="shared" si="2"/>
        <v>-44</v>
      </c>
      <c r="E20" s="159">
        <f t="shared" si="3"/>
        <v>-0.0954446854663774</v>
      </c>
      <c r="F20" s="154"/>
    </row>
    <row r="21" ht="21.75" customHeight="1" spans="1:6">
      <c r="A21" s="132" t="s">
        <v>25</v>
      </c>
      <c r="B21" s="160">
        <v>426</v>
      </c>
      <c r="C21" s="160">
        <v>334</v>
      </c>
      <c r="D21" s="158">
        <f t="shared" si="2"/>
        <v>92</v>
      </c>
      <c r="E21" s="159">
        <f t="shared" si="3"/>
        <v>0.275449101796407</v>
      </c>
      <c r="F21" s="154"/>
    </row>
    <row r="22" ht="21.75" customHeight="1" spans="1:6">
      <c r="A22" s="132" t="s">
        <v>26</v>
      </c>
      <c r="B22" s="160"/>
      <c r="C22" s="160">
        <v>2</v>
      </c>
      <c r="D22" s="161"/>
      <c r="E22" s="153"/>
      <c r="F22" s="154"/>
    </row>
    <row r="23" ht="21.75" customHeight="1" spans="1:6">
      <c r="A23" s="151" t="s">
        <v>138</v>
      </c>
      <c r="B23" s="155">
        <f>SUM(B24:B29)</f>
        <v>31700</v>
      </c>
      <c r="C23" s="155">
        <f>SUM(C24:C29)</f>
        <v>32637</v>
      </c>
      <c r="D23" s="162">
        <f>SUM(D24:D29)</f>
        <v>-937</v>
      </c>
      <c r="E23" s="153">
        <f>D23/C23</f>
        <v>-0.0287097466066121</v>
      </c>
      <c r="F23" s="154"/>
    </row>
    <row r="24" ht="21.75" customHeight="1" spans="1:6">
      <c r="A24" s="132" t="s">
        <v>28</v>
      </c>
      <c r="B24" s="160">
        <v>8514</v>
      </c>
      <c r="C24" s="160">
        <v>5728</v>
      </c>
      <c r="D24" s="158">
        <f t="shared" ref="D24:D31" si="4">B24-C24</f>
        <v>2786</v>
      </c>
      <c r="E24" s="159">
        <f t="shared" ref="E24:E32" si="5">D24/C24</f>
        <v>0.486382681564246</v>
      </c>
      <c r="F24" s="154"/>
    </row>
    <row r="25" ht="21.75" customHeight="1" spans="1:6">
      <c r="A25" s="132" t="s">
        <v>29</v>
      </c>
      <c r="B25" s="160">
        <v>6876</v>
      </c>
      <c r="C25" s="160">
        <v>7056</v>
      </c>
      <c r="D25" s="158">
        <f t="shared" si="4"/>
        <v>-180</v>
      </c>
      <c r="E25" s="159">
        <f t="shared" si="5"/>
        <v>-0.0255102040816327</v>
      </c>
      <c r="F25" s="154"/>
    </row>
    <row r="26" ht="21.75" customHeight="1" spans="1:6">
      <c r="A26" s="132" t="s">
        <v>30</v>
      </c>
      <c r="B26" s="160">
        <v>9114</v>
      </c>
      <c r="C26" s="160">
        <v>12289</v>
      </c>
      <c r="D26" s="158">
        <f t="shared" si="4"/>
        <v>-3175</v>
      </c>
      <c r="E26" s="159">
        <f t="shared" si="5"/>
        <v>-0.258361135975262</v>
      </c>
      <c r="F26" s="154"/>
    </row>
    <row r="27" ht="21.75" customHeight="1" spans="1:6">
      <c r="A27" s="132" t="s">
        <v>31</v>
      </c>
      <c r="B27" s="160"/>
      <c r="C27" s="160"/>
      <c r="D27" s="156"/>
      <c r="E27" s="153"/>
      <c r="F27" s="154"/>
    </row>
    <row r="28" ht="21.75" customHeight="1" spans="1:6">
      <c r="A28" s="132" t="s">
        <v>32</v>
      </c>
      <c r="B28" s="160">
        <v>5317</v>
      </c>
      <c r="C28" s="160">
        <v>2777</v>
      </c>
      <c r="D28" s="158">
        <f t="shared" ref="D28:D31" si="6">B28-C28</f>
        <v>2540</v>
      </c>
      <c r="E28" s="159">
        <f t="shared" ref="E28:E32" si="7">D28/C28</f>
        <v>0.914656103709038</v>
      </c>
      <c r="F28" s="154"/>
    </row>
    <row r="29" ht="21.75" customHeight="1" spans="1:6">
      <c r="A29" s="132" t="s">
        <v>33</v>
      </c>
      <c r="B29" s="160">
        <v>1879</v>
      </c>
      <c r="C29" s="160">
        <v>4787</v>
      </c>
      <c r="D29" s="158">
        <f t="shared" si="6"/>
        <v>-2908</v>
      </c>
      <c r="E29" s="159">
        <f t="shared" si="7"/>
        <v>-0.607478587842072</v>
      </c>
      <c r="F29" s="154"/>
    </row>
    <row r="30" ht="24" customHeight="1" spans="1:6">
      <c r="A30" s="151" t="s">
        <v>34</v>
      </c>
      <c r="B30" s="163">
        <v>51808</v>
      </c>
      <c r="C30" s="163">
        <v>47441</v>
      </c>
      <c r="D30" s="156">
        <f t="shared" si="6"/>
        <v>4367</v>
      </c>
      <c r="E30" s="153">
        <f t="shared" si="7"/>
        <v>0.0920511793596256</v>
      </c>
      <c r="F30" s="164"/>
    </row>
    <row r="31" ht="26.1" customHeight="1" spans="1:6">
      <c r="A31" s="151" t="s">
        <v>35</v>
      </c>
      <c r="B31" s="165">
        <v>13526</v>
      </c>
      <c r="C31" s="165">
        <v>12499</v>
      </c>
      <c r="D31" s="156">
        <f t="shared" si="6"/>
        <v>1027</v>
      </c>
      <c r="E31" s="153">
        <f t="shared" si="7"/>
        <v>0.0821665733258661</v>
      </c>
      <c r="F31" s="154"/>
    </row>
    <row r="32" ht="27.95" customHeight="1" spans="1:6">
      <c r="A32" s="166" t="s">
        <v>139</v>
      </c>
      <c r="B32" s="167">
        <f>B5+B30+B31</f>
        <v>170934</v>
      </c>
      <c r="C32" s="167">
        <f>C5+C30+C31</f>
        <v>159779</v>
      </c>
      <c r="D32" s="167">
        <f>D5+D30+D31</f>
        <v>11155</v>
      </c>
      <c r="E32" s="168">
        <f t="shared" si="7"/>
        <v>0.069815182220442</v>
      </c>
      <c r="F32" s="169"/>
    </row>
    <row r="33" ht="42" customHeight="1" spans="1:6">
      <c r="A33" s="170"/>
      <c r="B33" s="170"/>
      <c r="C33" s="170"/>
      <c r="D33" s="170"/>
      <c r="E33" s="170"/>
      <c r="F33" s="170"/>
    </row>
    <row r="34" ht="19.5" customHeight="1"/>
  </sheetData>
  <mergeCells count="2">
    <mergeCell ref="A2:F2"/>
    <mergeCell ref="A33:F33"/>
  </mergeCells>
  <pageMargins left="0.75" right="0.75" top="0.668055555555556" bottom="0.511805555555556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E75"/>
  <sheetViews>
    <sheetView workbookViewId="0">
      <selection activeCell="D7" sqref="D7"/>
    </sheetView>
  </sheetViews>
  <sheetFormatPr defaultColWidth="9" defaultRowHeight="14.25" outlineLevelCol="4"/>
  <cols>
    <col min="1" max="1" width="25.625" style="121" customWidth="1"/>
    <col min="2" max="2" width="13.75" style="122" customWidth="1"/>
    <col min="3" max="3" width="13" style="122" customWidth="1"/>
    <col min="4" max="4" width="12.875" style="122" customWidth="1"/>
    <col min="5" max="5" width="13" style="121" customWidth="1"/>
    <col min="6" max="16384" width="9" style="121"/>
  </cols>
  <sheetData>
    <row r="1" spans="1:4">
      <c r="A1" s="123" t="s">
        <v>140</v>
      </c>
      <c r="B1" s="124"/>
      <c r="C1" s="124"/>
      <c r="D1" s="124"/>
    </row>
    <row r="2" ht="27" customHeight="1" spans="1:5">
      <c r="A2" s="125" t="s">
        <v>141</v>
      </c>
      <c r="B2" s="126"/>
      <c r="C2" s="126"/>
      <c r="D2" s="126"/>
      <c r="E2" s="125"/>
    </row>
    <row r="3" ht="15" customHeight="1" spans="1:5">
      <c r="A3" s="127"/>
      <c r="B3" s="124"/>
      <c r="C3" s="124"/>
      <c r="D3" s="124"/>
      <c r="E3" s="128" t="s">
        <v>39</v>
      </c>
    </row>
    <row r="4" ht="36" customHeight="1" spans="1:5">
      <c r="A4" s="129" t="s">
        <v>40</v>
      </c>
      <c r="B4" s="130" t="s">
        <v>142</v>
      </c>
      <c r="C4" s="130" t="s">
        <v>143</v>
      </c>
      <c r="D4" s="130" t="s">
        <v>42</v>
      </c>
      <c r="E4" s="131" t="s">
        <v>7</v>
      </c>
    </row>
    <row r="5" ht="27.95" customHeight="1" spans="1:5">
      <c r="A5" s="132" t="s">
        <v>43</v>
      </c>
      <c r="B5" s="133">
        <v>65643</v>
      </c>
      <c r="C5" s="133">
        <v>57106</v>
      </c>
      <c r="D5" s="133">
        <f>B5-C5</f>
        <v>8537</v>
      </c>
      <c r="E5" s="134">
        <f>D5/C5</f>
        <v>0.14949392358071</v>
      </c>
    </row>
    <row r="6" ht="27.95" customHeight="1" spans="1:5">
      <c r="A6" s="132" t="s">
        <v>44</v>
      </c>
      <c r="B6" s="133">
        <v>59</v>
      </c>
      <c r="C6" s="135">
        <v>590</v>
      </c>
      <c r="D6" s="133">
        <f t="shared" ref="D6:D26" si="0">B6-C6</f>
        <v>-531</v>
      </c>
      <c r="E6" s="134">
        <f t="shared" ref="E6:E27" si="1">D6/C6</f>
        <v>-0.9</v>
      </c>
    </row>
    <row r="7" ht="27.95" customHeight="1" spans="1:5">
      <c r="A7" s="132" t="s">
        <v>45</v>
      </c>
      <c r="B7" s="133">
        <v>18623</v>
      </c>
      <c r="C7" s="135">
        <v>15045</v>
      </c>
      <c r="D7" s="133">
        <f t="shared" si="0"/>
        <v>3578</v>
      </c>
      <c r="E7" s="134">
        <f t="shared" si="1"/>
        <v>0.237819873712197</v>
      </c>
    </row>
    <row r="8" ht="27.95" customHeight="1" spans="1:5">
      <c r="A8" s="132" t="s">
        <v>46</v>
      </c>
      <c r="B8" s="133">
        <v>129423</v>
      </c>
      <c r="C8" s="135">
        <v>110880</v>
      </c>
      <c r="D8" s="133">
        <f t="shared" si="0"/>
        <v>18543</v>
      </c>
      <c r="E8" s="134">
        <f t="shared" si="1"/>
        <v>0.167234848484848</v>
      </c>
    </row>
    <row r="9" ht="27.95" customHeight="1" spans="1:5">
      <c r="A9" s="132" t="s">
        <v>47</v>
      </c>
      <c r="B9" s="133">
        <v>85</v>
      </c>
      <c r="C9" s="135">
        <v>1373</v>
      </c>
      <c r="D9" s="133">
        <f t="shared" si="0"/>
        <v>-1288</v>
      </c>
      <c r="E9" s="134">
        <f t="shared" si="1"/>
        <v>-0.93809176984705</v>
      </c>
    </row>
    <row r="10" ht="27.95" customHeight="1" spans="1:5">
      <c r="A10" s="132" t="s">
        <v>144</v>
      </c>
      <c r="B10" s="133">
        <v>2735</v>
      </c>
      <c r="C10" s="135">
        <v>3622</v>
      </c>
      <c r="D10" s="133">
        <f t="shared" si="0"/>
        <v>-887</v>
      </c>
      <c r="E10" s="134">
        <f t="shared" si="1"/>
        <v>-0.244892324682496</v>
      </c>
    </row>
    <row r="11" ht="27.95" customHeight="1" spans="1:5">
      <c r="A11" s="132" t="s">
        <v>49</v>
      </c>
      <c r="B11" s="133">
        <v>112324</v>
      </c>
      <c r="C11" s="135">
        <v>103058</v>
      </c>
      <c r="D11" s="133">
        <f t="shared" si="0"/>
        <v>9266</v>
      </c>
      <c r="E11" s="134">
        <f t="shared" si="1"/>
        <v>0.0899105358147839</v>
      </c>
    </row>
    <row r="12" ht="27.95" customHeight="1" spans="1:5">
      <c r="A12" s="132" t="s">
        <v>145</v>
      </c>
      <c r="B12" s="133">
        <v>82385</v>
      </c>
      <c r="C12" s="135">
        <v>77056</v>
      </c>
      <c r="D12" s="133">
        <f t="shared" si="0"/>
        <v>5329</v>
      </c>
      <c r="E12" s="134">
        <f t="shared" si="1"/>
        <v>0.0691574958471761</v>
      </c>
    </row>
    <row r="13" ht="27.95" customHeight="1" spans="1:5">
      <c r="A13" s="132" t="s">
        <v>51</v>
      </c>
      <c r="B13" s="133">
        <v>6805</v>
      </c>
      <c r="C13" s="135">
        <v>2253</v>
      </c>
      <c r="D13" s="133">
        <f t="shared" si="0"/>
        <v>4552</v>
      </c>
      <c r="E13" s="134">
        <f t="shared" si="1"/>
        <v>2.02041722148247</v>
      </c>
    </row>
    <row r="14" ht="27.95" customHeight="1" spans="1:5">
      <c r="A14" s="132" t="s">
        <v>52</v>
      </c>
      <c r="B14" s="133">
        <v>15696</v>
      </c>
      <c r="C14" s="135">
        <v>11945</v>
      </c>
      <c r="D14" s="133">
        <f t="shared" si="0"/>
        <v>3751</v>
      </c>
      <c r="E14" s="134">
        <f t="shared" si="1"/>
        <v>0.314022603599833</v>
      </c>
    </row>
    <row r="15" ht="27.95" customHeight="1" spans="1:5">
      <c r="A15" s="132" t="s">
        <v>53</v>
      </c>
      <c r="B15" s="133">
        <v>77572</v>
      </c>
      <c r="C15" s="135">
        <v>71089</v>
      </c>
      <c r="D15" s="133">
        <f t="shared" si="0"/>
        <v>6483</v>
      </c>
      <c r="E15" s="134">
        <f t="shared" si="1"/>
        <v>0.0911955436143426</v>
      </c>
    </row>
    <row r="16" ht="27.95" customHeight="1" spans="1:5">
      <c r="A16" s="132" t="s">
        <v>54</v>
      </c>
      <c r="B16" s="133">
        <v>22194</v>
      </c>
      <c r="C16" s="135">
        <v>8867</v>
      </c>
      <c r="D16" s="133">
        <f t="shared" si="0"/>
        <v>13327</v>
      </c>
      <c r="E16" s="134">
        <f t="shared" si="1"/>
        <v>1.50298860945077</v>
      </c>
    </row>
    <row r="17" ht="27.95" customHeight="1" spans="1:5">
      <c r="A17" s="132" t="s">
        <v>55</v>
      </c>
      <c r="B17" s="133">
        <v>540</v>
      </c>
      <c r="C17" s="135">
        <v>804</v>
      </c>
      <c r="D17" s="133">
        <f t="shared" si="0"/>
        <v>-264</v>
      </c>
      <c r="E17" s="134">
        <f t="shared" si="1"/>
        <v>-0.328358208955224</v>
      </c>
    </row>
    <row r="18" ht="27.95" customHeight="1" spans="1:5">
      <c r="A18" s="132" t="s">
        <v>56</v>
      </c>
      <c r="B18" s="133">
        <v>833</v>
      </c>
      <c r="C18" s="135">
        <v>747</v>
      </c>
      <c r="D18" s="133">
        <f t="shared" si="0"/>
        <v>86</v>
      </c>
      <c r="E18" s="134">
        <f t="shared" si="1"/>
        <v>0.115127175368139</v>
      </c>
    </row>
    <row r="19" ht="27.95" customHeight="1" spans="1:5">
      <c r="A19" s="132" t="s">
        <v>57</v>
      </c>
      <c r="B19" s="133">
        <v>124</v>
      </c>
      <c r="C19" s="135"/>
      <c r="D19" s="133">
        <f t="shared" si="0"/>
        <v>124</v>
      </c>
      <c r="E19" s="134"/>
    </row>
    <row r="20" ht="27.95" customHeight="1" spans="1:5">
      <c r="A20" s="132" t="s">
        <v>146</v>
      </c>
      <c r="B20" s="133">
        <v>11437</v>
      </c>
      <c r="C20" s="135">
        <v>5120</v>
      </c>
      <c r="D20" s="133">
        <f t="shared" si="0"/>
        <v>6317</v>
      </c>
      <c r="E20" s="134">
        <f t="shared" ref="E20:E23" si="2">D20/C20</f>
        <v>1.2337890625</v>
      </c>
    </row>
    <row r="21" ht="27.95" customHeight="1" spans="1:5">
      <c r="A21" s="132" t="s">
        <v>59</v>
      </c>
      <c r="B21" s="133">
        <v>16639</v>
      </c>
      <c r="C21" s="135">
        <v>10327</v>
      </c>
      <c r="D21" s="133">
        <f t="shared" si="0"/>
        <v>6312</v>
      </c>
      <c r="E21" s="134">
        <f t="shared" si="2"/>
        <v>0.611213324295536</v>
      </c>
    </row>
    <row r="22" ht="27.95" customHeight="1" spans="1:5">
      <c r="A22" s="132" t="s">
        <v>60</v>
      </c>
      <c r="B22" s="133">
        <v>4019</v>
      </c>
      <c r="C22" s="135">
        <v>241</v>
      </c>
      <c r="D22" s="133">
        <f t="shared" si="0"/>
        <v>3778</v>
      </c>
      <c r="E22" s="134">
        <f t="shared" si="2"/>
        <v>15.6763485477178</v>
      </c>
    </row>
    <row r="23" ht="27.95" customHeight="1" spans="1:5">
      <c r="A23" s="132" t="s">
        <v>61</v>
      </c>
      <c r="B23" s="133">
        <v>824</v>
      </c>
      <c r="C23" s="135">
        <v>964</v>
      </c>
      <c r="D23" s="133">
        <f t="shared" si="0"/>
        <v>-140</v>
      </c>
      <c r="E23" s="134">
        <f t="shared" si="2"/>
        <v>-0.145228215767635</v>
      </c>
    </row>
    <row r="24" ht="27.95" customHeight="1" spans="1:5">
      <c r="A24" s="132" t="s">
        <v>147</v>
      </c>
      <c r="B24" s="133">
        <v>3000</v>
      </c>
      <c r="C24" s="135">
        <v>3000</v>
      </c>
      <c r="D24" s="133"/>
      <c r="E24" s="134"/>
    </row>
    <row r="25" ht="27.95" customHeight="1" spans="1:5">
      <c r="A25" s="132" t="s">
        <v>148</v>
      </c>
      <c r="B25" s="133">
        <v>16045</v>
      </c>
      <c r="C25" s="135">
        <v>11568</v>
      </c>
      <c r="D25" s="133">
        <f>B25-C25</f>
        <v>4477</v>
      </c>
      <c r="E25" s="134">
        <f>D25/C25</f>
        <v>0.387015905947441</v>
      </c>
    </row>
    <row r="26" ht="27.95" customHeight="1" spans="1:5">
      <c r="A26" s="132" t="s">
        <v>149</v>
      </c>
      <c r="B26" s="133">
        <v>10</v>
      </c>
      <c r="C26" s="135"/>
      <c r="D26" s="133">
        <f>B26-C26</f>
        <v>10</v>
      </c>
      <c r="E26" s="134"/>
    </row>
    <row r="27" ht="27.95" customHeight="1" spans="1:5">
      <c r="A27" s="136" t="s">
        <v>64</v>
      </c>
      <c r="B27" s="137">
        <f>SUM(B5:B26)</f>
        <v>587015</v>
      </c>
      <c r="C27" s="137">
        <f>SUM(C5:C26)</f>
        <v>495655</v>
      </c>
      <c r="D27" s="137">
        <f>SUM(D5:D26)</f>
        <v>91360</v>
      </c>
      <c r="E27" s="138">
        <f>D27/C27</f>
        <v>0.184321756060163</v>
      </c>
    </row>
    <row r="28" ht="13.5" spans="1:5">
      <c r="A28" s="139"/>
      <c r="B28" s="140"/>
      <c r="C28" s="140"/>
      <c r="D28" s="140"/>
      <c r="E28" s="141"/>
    </row>
    <row r="29" ht="13.5" spans="1:5">
      <c r="A29" s="139"/>
      <c r="B29" s="140"/>
      <c r="C29" s="140"/>
      <c r="D29" s="140"/>
      <c r="E29" s="141"/>
    </row>
    <row r="30" spans="1:5">
      <c r="A30" s="127"/>
      <c r="B30" s="124"/>
      <c r="C30" s="124"/>
      <c r="D30" s="124"/>
      <c r="E30" s="142"/>
    </row>
    <row r="31" spans="1:5">
      <c r="A31" s="127"/>
      <c r="B31" s="124"/>
      <c r="C31" s="124"/>
      <c r="D31" s="124"/>
      <c r="E31" s="142"/>
    </row>
    <row r="32" spans="1:5">
      <c r="A32" s="127"/>
      <c r="B32" s="124"/>
      <c r="C32" s="124"/>
      <c r="D32" s="124"/>
      <c r="E32" s="142"/>
    </row>
    <row r="33" spans="1:5">
      <c r="A33" s="127"/>
      <c r="B33" s="124"/>
      <c r="C33" s="124"/>
      <c r="D33" s="124"/>
      <c r="E33" s="142"/>
    </row>
    <row r="34" spans="1:5">
      <c r="A34" s="127"/>
      <c r="B34" s="124"/>
      <c r="C34" s="124"/>
      <c r="D34" s="124"/>
      <c r="E34" s="142"/>
    </row>
    <row r="35" spans="1:5">
      <c r="A35" s="127"/>
      <c r="B35" s="124"/>
      <c r="C35" s="124"/>
      <c r="D35" s="124"/>
      <c r="E35" s="142"/>
    </row>
    <row r="36" spans="1:5">
      <c r="A36" s="127"/>
      <c r="B36" s="124"/>
      <c r="C36" s="124"/>
      <c r="D36" s="124"/>
      <c r="E36" s="142"/>
    </row>
    <row r="37" spans="1:5">
      <c r="A37" s="127"/>
      <c r="B37" s="124"/>
      <c r="C37" s="124"/>
      <c r="D37" s="124"/>
      <c r="E37" s="142"/>
    </row>
    <row r="38" spans="1:5">
      <c r="A38" s="127"/>
      <c r="B38" s="124"/>
      <c r="C38" s="124"/>
      <c r="D38" s="124"/>
      <c r="E38" s="142"/>
    </row>
    <row r="39" spans="1:5">
      <c r="A39" s="127"/>
      <c r="B39" s="124"/>
      <c r="C39" s="124"/>
      <c r="D39" s="124"/>
      <c r="E39" s="142"/>
    </row>
    <row r="40" spans="1:5">
      <c r="A40" s="127"/>
      <c r="B40" s="124"/>
      <c r="C40" s="124"/>
      <c r="D40" s="124"/>
      <c r="E40" s="142"/>
    </row>
    <row r="41" spans="1:5">
      <c r="A41" s="127"/>
      <c r="B41" s="124"/>
      <c r="C41" s="124"/>
      <c r="D41" s="124"/>
      <c r="E41" s="142"/>
    </row>
    <row r="42" spans="1:5">
      <c r="A42" s="127"/>
      <c r="B42" s="124"/>
      <c r="C42" s="124"/>
      <c r="D42" s="124"/>
      <c r="E42" s="142"/>
    </row>
    <row r="43" spans="1:5">
      <c r="A43" s="127"/>
      <c r="B43" s="124"/>
      <c r="C43" s="124"/>
      <c r="D43" s="124"/>
      <c r="E43" s="142"/>
    </row>
    <row r="44" spans="1:5">
      <c r="A44" s="127"/>
      <c r="B44" s="124"/>
      <c r="C44" s="124"/>
      <c r="D44" s="124"/>
      <c r="E44" s="142"/>
    </row>
    <row r="45" spans="1:5">
      <c r="A45" s="127"/>
      <c r="B45" s="124"/>
      <c r="C45" s="124"/>
      <c r="D45" s="124"/>
      <c r="E45" s="142"/>
    </row>
    <row r="46" spans="1:5">
      <c r="A46" s="127"/>
      <c r="B46" s="124"/>
      <c r="C46" s="124"/>
      <c r="D46" s="124"/>
      <c r="E46" s="142"/>
    </row>
    <row r="47" spans="1:5">
      <c r="A47" s="127"/>
      <c r="B47" s="124"/>
      <c r="C47" s="124"/>
      <c r="D47" s="124"/>
      <c r="E47" s="142"/>
    </row>
    <row r="48" spans="1:5">
      <c r="A48" s="127"/>
      <c r="B48" s="124"/>
      <c r="C48" s="124"/>
      <c r="D48" s="124"/>
      <c r="E48" s="142"/>
    </row>
    <row r="49" spans="1:5">
      <c r="A49" s="127"/>
      <c r="B49" s="124"/>
      <c r="C49" s="124"/>
      <c r="D49" s="124"/>
      <c r="E49" s="142"/>
    </row>
    <row r="50" spans="1:5">
      <c r="A50" s="127"/>
      <c r="B50" s="124"/>
      <c r="C50" s="124"/>
      <c r="D50" s="124"/>
      <c r="E50" s="142"/>
    </row>
    <row r="51" spans="1:5">
      <c r="A51" s="127"/>
      <c r="B51" s="124"/>
      <c r="C51" s="124"/>
      <c r="D51" s="124"/>
      <c r="E51" s="142"/>
    </row>
    <row r="52" spans="1:5">
      <c r="A52" s="127"/>
      <c r="B52" s="124"/>
      <c r="C52" s="124"/>
      <c r="D52" s="124"/>
      <c r="E52" s="142"/>
    </row>
    <row r="53" spans="1:5">
      <c r="A53" s="127"/>
      <c r="B53" s="124"/>
      <c r="C53" s="124"/>
      <c r="D53" s="124"/>
      <c r="E53" s="142"/>
    </row>
    <row r="54" spans="1:5">
      <c r="A54" s="127"/>
      <c r="B54" s="124"/>
      <c r="C54" s="124"/>
      <c r="D54" s="124"/>
      <c r="E54" s="142"/>
    </row>
    <row r="55" spans="1:5">
      <c r="A55" s="127"/>
      <c r="B55" s="124"/>
      <c r="C55" s="124"/>
      <c r="D55" s="124"/>
      <c r="E55" s="142"/>
    </row>
    <row r="56" spans="1:5">
      <c r="A56" s="127"/>
      <c r="B56" s="124"/>
      <c r="C56" s="124"/>
      <c r="D56" s="124"/>
      <c r="E56" s="142"/>
    </row>
    <row r="57" spans="1:5">
      <c r="A57" s="127"/>
      <c r="B57" s="124"/>
      <c r="C57" s="124"/>
      <c r="D57" s="124"/>
      <c r="E57" s="142"/>
    </row>
    <row r="58" spans="1:5">
      <c r="A58" s="127"/>
      <c r="B58" s="124"/>
      <c r="C58" s="124"/>
      <c r="D58" s="124"/>
      <c r="E58" s="142"/>
    </row>
    <row r="59" spans="1:5">
      <c r="A59" s="127"/>
      <c r="B59" s="124"/>
      <c r="C59" s="124"/>
      <c r="D59" s="124"/>
      <c r="E59" s="142"/>
    </row>
    <row r="60" spans="1:5">
      <c r="A60" s="127"/>
      <c r="B60" s="124"/>
      <c r="C60" s="124"/>
      <c r="D60" s="124"/>
      <c r="E60" s="142"/>
    </row>
    <row r="61" spans="1:5">
      <c r="A61" s="127"/>
      <c r="B61" s="124"/>
      <c r="C61" s="124"/>
      <c r="D61" s="124"/>
      <c r="E61" s="142"/>
    </row>
    <row r="62" spans="1:5">
      <c r="A62" s="127"/>
      <c r="B62" s="124"/>
      <c r="C62" s="124"/>
      <c r="D62" s="124"/>
      <c r="E62" s="142"/>
    </row>
    <row r="63" spans="1:5">
      <c r="A63" s="127"/>
      <c r="B63" s="124"/>
      <c r="C63" s="124"/>
      <c r="D63" s="124"/>
      <c r="E63" s="142"/>
    </row>
    <row r="64" spans="1:5">
      <c r="A64" s="127"/>
      <c r="B64" s="124"/>
      <c r="C64" s="124"/>
      <c r="D64" s="124"/>
      <c r="E64" s="142"/>
    </row>
    <row r="65" spans="1:5">
      <c r="A65" s="127"/>
      <c r="B65" s="124"/>
      <c r="C65" s="124"/>
      <c r="D65" s="124"/>
      <c r="E65" s="142"/>
    </row>
    <row r="66" spans="1:5">
      <c r="A66" s="127"/>
      <c r="B66" s="124"/>
      <c r="C66" s="124"/>
      <c r="D66" s="124"/>
      <c r="E66" s="142"/>
    </row>
    <row r="67" spans="1:5">
      <c r="A67" s="127"/>
      <c r="B67" s="124"/>
      <c r="C67" s="124"/>
      <c r="D67" s="124"/>
      <c r="E67" s="142"/>
    </row>
    <row r="68" spans="1:5">
      <c r="A68" s="127"/>
      <c r="B68" s="124"/>
      <c r="C68" s="124"/>
      <c r="D68" s="124"/>
      <c r="E68" s="142"/>
    </row>
    <row r="69" spans="1:5">
      <c r="A69" s="127"/>
      <c r="B69" s="124"/>
      <c r="C69" s="124"/>
      <c r="D69" s="124"/>
      <c r="E69" s="142"/>
    </row>
    <row r="70" spans="1:5">
      <c r="A70" s="127"/>
      <c r="B70" s="124"/>
      <c r="C70" s="124"/>
      <c r="D70" s="124"/>
      <c r="E70" s="142"/>
    </row>
    <row r="71" spans="1:5">
      <c r="A71" s="127"/>
      <c r="B71" s="124"/>
      <c r="C71" s="124"/>
      <c r="D71" s="124"/>
      <c r="E71" s="142"/>
    </row>
    <row r="72" spans="1:5">
      <c r="A72" s="127"/>
      <c r="B72" s="124"/>
      <c r="C72" s="124"/>
      <c r="D72" s="124"/>
      <c r="E72" s="142"/>
    </row>
    <row r="73" spans="1:5">
      <c r="A73" s="127"/>
      <c r="B73" s="124"/>
      <c r="C73" s="124"/>
      <c r="D73" s="124"/>
      <c r="E73" s="142"/>
    </row>
    <row r="74" spans="1:5">
      <c r="A74" s="127"/>
      <c r="B74" s="124"/>
      <c r="C74" s="124"/>
      <c r="D74" s="124"/>
      <c r="E74" s="142"/>
    </row>
    <row r="75" spans="1:5">
      <c r="A75" s="127"/>
      <c r="B75" s="124"/>
      <c r="C75" s="124"/>
      <c r="D75" s="124"/>
      <c r="E75" s="142"/>
    </row>
  </sheetData>
  <mergeCells count="1">
    <mergeCell ref="A2:E2"/>
  </mergeCells>
  <printOptions horizontalCentered="1"/>
  <pageMargins left="0.751388888888889" right="0.751388888888889" top="0.590277777777778" bottom="0.511805555555556" header="0.511805555555556" footer="0.51180555555555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D83"/>
  <sheetViews>
    <sheetView topLeftCell="A22" workbookViewId="0">
      <selection activeCell="C15" sqref="C15"/>
    </sheetView>
  </sheetViews>
  <sheetFormatPr defaultColWidth="9" defaultRowHeight="14.25" outlineLevelCol="3"/>
  <cols>
    <col min="1" max="1" width="43.5" style="71" customWidth="1"/>
    <col min="2" max="2" width="13.125" style="72" customWidth="1"/>
    <col min="3" max="3" width="33.25" style="71" customWidth="1"/>
    <col min="4" max="4" width="12.5" style="71" customWidth="1"/>
    <col min="5" max="5" width="9.125" style="71" customWidth="1"/>
    <col min="6" max="16384" width="9" style="71"/>
  </cols>
  <sheetData>
    <row r="1" s="71" customFormat="1" ht="16" customHeight="1" spans="1:4">
      <c r="A1" s="73" t="s">
        <v>150</v>
      </c>
      <c r="B1" s="74"/>
      <c r="C1" s="75"/>
      <c r="D1" s="76"/>
    </row>
    <row r="2" s="71" customFormat="1" ht="21" customHeight="1" spans="1:4">
      <c r="A2" s="77" t="s">
        <v>151</v>
      </c>
      <c r="B2" s="78"/>
      <c r="C2" s="77"/>
      <c r="D2" s="77"/>
    </row>
    <row r="3" s="71" customFormat="1" ht="6" customHeight="1" spans="1:4">
      <c r="A3" s="77"/>
      <c r="B3" s="78"/>
      <c r="C3" s="77"/>
      <c r="D3" s="77"/>
    </row>
    <row r="4" s="71" customFormat="1" ht="16" customHeight="1" spans="1:4">
      <c r="A4" s="77"/>
      <c r="B4" s="78"/>
      <c r="C4" s="77"/>
      <c r="D4" s="79" t="s">
        <v>2</v>
      </c>
    </row>
    <row r="5" s="71" customFormat="1" ht="19" customHeight="1" spans="1:4">
      <c r="A5" s="80" t="s">
        <v>67</v>
      </c>
      <c r="B5" s="81"/>
      <c r="C5" s="82" t="s">
        <v>68</v>
      </c>
      <c r="D5" s="83"/>
    </row>
    <row r="6" s="71" customFormat="1" ht="19" customHeight="1" spans="1:4">
      <c r="A6" s="84" t="s">
        <v>69</v>
      </c>
      <c r="B6" s="85" t="s">
        <v>152</v>
      </c>
      <c r="C6" s="86" t="s">
        <v>69</v>
      </c>
      <c r="D6" s="87" t="s">
        <v>152</v>
      </c>
    </row>
    <row r="7" s="71" customFormat="1" ht="19" customHeight="1" spans="1:4">
      <c r="A7" s="88" t="s">
        <v>71</v>
      </c>
      <c r="B7" s="89">
        <v>105600</v>
      </c>
      <c r="C7" s="90" t="s">
        <v>72</v>
      </c>
      <c r="D7" s="91">
        <f>578005+9010</f>
        <v>587015</v>
      </c>
    </row>
    <row r="8" s="71" customFormat="1" ht="19" customHeight="1" spans="1:4">
      <c r="A8" s="88" t="s">
        <v>73</v>
      </c>
      <c r="B8" s="92">
        <f>B9+B14+B37</f>
        <v>379628</v>
      </c>
      <c r="C8" s="90" t="s">
        <v>153</v>
      </c>
      <c r="D8" s="91">
        <f>SUM(D9:D12)</f>
        <v>5210</v>
      </c>
    </row>
    <row r="9" s="71" customFormat="1" ht="19" customHeight="1" spans="1:4">
      <c r="A9" s="88" t="s">
        <v>75</v>
      </c>
      <c r="B9" s="92">
        <f>SUM(B10:B13)</f>
        <v>10273</v>
      </c>
      <c r="C9" s="93" t="s">
        <v>154</v>
      </c>
      <c r="D9" s="94"/>
    </row>
    <row r="10" s="71" customFormat="1" ht="19" customHeight="1" spans="1:4">
      <c r="A10" s="95" t="s">
        <v>77</v>
      </c>
      <c r="B10" s="96">
        <v>6484</v>
      </c>
      <c r="C10" s="93" t="s">
        <v>155</v>
      </c>
      <c r="D10" s="97"/>
    </row>
    <row r="11" s="71" customFormat="1" ht="19" customHeight="1" spans="1:4">
      <c r="A11" s="95" t="s">
        <v>79</v>
      </c>
      <c r="B11" s="96">
        <v>397</v>
      </c>
      <c r="C11" s="98" t="s">
        <v>156</v>
      </c>
      <c r="D11" s="94"/>
    </row>
    <row r="12" s="71" customFormat="1" ht="19" customHeight="1" spans="1:4">
      <c r="A12" s="95" t="s">
        <v>81</v>
      </c>
      <c r="B12" s="96">
        <v>2459</v>
      </c>
      <c r="C12" s="98" t="s">
        <v>157</v>
      </c>
      <c r="D12" s="97">
        <v>5210</v>
      </c>
    </row>
    <row r="13" s="71" customFormat="1" ht="19" customHeight="1" spans="1:4">
      <c r="A13" s="95" t="s">
        <v>83</v>
      </c>
      <c r="B13" s="96">
        <v>933</v>
      </c>
      <c r="C13" s="93" t="s">
        <v>158</v>
      </c>
      <c r="D13" s="94"/>
    </row>
    <row r="14" s="71" customFormat="1" ht="19" customHeight="1" spans="1:4">
      <c r="A14" s="88" t="s">
        <v>85</v>
      </c>
      <c r="B14" s="92">
        <f>SUM(B15:B36)</f>
        <v>330206</v>
      </c>
      <c r="C14" s="93" t="s">
        <v>159</v>
      </c>
      <c r="D14" s="97"/>
    </row>
    <row r="15" s="71" customFormat="1" ht="19" customHeight="1" spans="1:4">
      <c r="A15" s="99" t="s">
        <v>89</v>
      </c>
      <c r="B15" s="96">
        <f>90215-10273+651</f>
        <v>80593</v>
      </c>
      <c r="C15" s="93" t="s">
        <v>160</v>
      </c>
      <c r="D15" s="94"/>
    </row>
    <row r="16" s="71" customFormat="1" ht="19" customHeight="1" spans="1:4">
      <c r="A16" s="99" t="s">
        <v>91</v>
      </c>
      <c r="B16" s="96">
        <v>32880</v>
      </c>
      <c r="C16" s="93" t="s">
        <v>161</v>
      </c>
      <c r="D16" s="94"/>
    </row>
    <row r="17" s="71" customFormat="1" ht="19" customHeight="1" spans="1:4">
      <c r="A17" s="99" t="s">
        <v>101</v>
      </c>
      <c r="B17" s="96">
        <v>24098</v>
      </c>
      <c r="C17" s="93" t="s">
        <v>162</v>
      </c>
      <c r="D17" s="94"/>
    </row>
    <row r="18" s="71" customFormat="1" ht="19" customHeight="1" spans="1:4">
      <c r="A18" s="99" t="s">
        <v>93</v>
      </c>
      <c r="B18" s="96">
        <v>3823</v>
      </c>
      <c r="C18" s="93" t="s">
        <v>163</v>
      </c>
      <c r="D18" s="94"/>
    </row>
    <row r="19" s="71" customFormat="1" ht="19" customHeight="1" spans="1:4">
      <c r="A19" s="99" t="s">
        <v>97</v>
      </c>
      <c r="B19" s="96">
        <v>290</v>
      </c>
      <c r="C19" s="98"/>
      <c r="D19" s="94"/>
    </row>
    <row r="20" s="71" customFormat="1" ht="19" customHeight="1" spans="1:4">
      <c r="A20" s="99" t="s">
        <v>100</v>
      </c>
      <c r="B20" s="96">
        <v>133</v>
      </c>
      <c r="C20" s="98"/>
      <c r="D20" s="94"/>
    </row>
    <row r="21" s="71" customFormat="1" ht="19" customHeight="1" spans="1:4">
      <c r="A21" s="99" t="s">
        <v>95</v>
      </c>
      <c r="B21" s="96">
        <v>861</v>
      </c>
      <c r="C21" s="98"/>
      <c r="D21" s="94"/>
    </row>
    <row r="22" s="71" customFormat="1" ht="19" customHeight="1" spans="1:4">
      <c r="A22" s="100" t="s">
        <v>103</v>
      </c>
      <c r="B22" s="101">
        <v>3817</v>
      </c>
      <c r="C22" s="98"/>
      <c r="D22" s="94"/>
    </row>
    <row r="23" s="71" customFormat="1" ht="19" customHeight="1" spans="1:4">
      <c r="A23" s="102" t="s">
        <v>99</v>
      </c>
      <c r="B23" s="101">
        <v>4572</v>
      </c>
      <c r="C23" s="98"/>
      <c r="D23" s="94"/>
    </row>
    <row r="24" s="71" customFormat="1" ht="19" customHeight="1" spans="1:4">
      <c r="A24" s="102" t="s">
        <v>104</v>
      </c>
      <c r="B24" s="101">
        <v>1433</v>
      </c>
      <c r="C24" s="98"/>
      <c r="D24" s="94"/>
    </row>
    <row r="25" s="71" customFormat="1" ht="19" customHeight="1" spans="1:4">
      <c r="A25" s="102" t="s">
        <v>105</v>
      </c>
      <c r="B25" s="101">
        <f>18055+17240</f>
        <v>35295</v>
      </c>
      <c r="C25" s="98"/>
      <c r="D25" s="94"/>
    </row>
    <row r="26" s="71" customFormat="1" ht="19" customHeight="1" spans="1:4">
      <c r="A26" s="102" t="s">
        <v>106</v>
      </c>
      <c r="B26" s="101"/>
      <c r="C26" s="98"/>
      <c r="D26" s="94"/>
    </row>
    <row r="27" s="71" customFormat="1" ht="19" customHeight="1" spans="1:4">
      <c r="A27" s="102" t="s">
        <v>107</v>
      </c>
      <c r="B27" s="101">
        <v>217</v>
      </c>
      <c r="C27" s="98"/>
      <c r="D27" s="94"/>
    </row>
    <row r="28" s="71" customFormat="1" ht="19" customHeight="1" spans="1:4">
      <c r="A28" s="102" t="s">
        <v>164</v>
      </c>
      <c r="B28" s="101">
        <f>43116</f>
        <v>43116</v>
      </c>
      <c r="C28" s="98"/>
      <c r="D28" s="94"/>
    </row>
    <row r="29" s="71" customFormat="1" ht="19" customHeight="1" spans="1:4">
      <c r="A29" s="102" t="s">
        <v>109</v>
      </c>
      <c r="B29" s="101">
        <v>53086</v>
      </c>
      <c r="C29" s="98"/>
      <c r="D29" s="94"/>
    </row>
    <row r="30" s="71" customFormat="1" ht="19" customHeight="1" spans="1:4">
      <c r="A30" s="102" t="s">
        <v>110</v>
      </c>
      <c r="B30" s="101">
        <v>294</v>
      </c>
      <c r="C30" s="98"/>
      <c r="D30" s="94"/>
    </row>
    <row r="31" s="71" customFormat="1" ht="19" customHeight="1" spans="1:4">
      <c r="A31" s="102" t="s">
        <v>111</v>
      </c>
      <c r="B31" s="101">
        <v>25080</v>
      </c>
      <c r="C31" s="98"/>
      <c r="D31" s="94"/>
    </row>
    <row r="32" s="71" customFormat="1" ht="19" customHeight="1" spans="1:4">
      <c r="A32" s="102" t="s">
        <v>112</v>
      </c>
      <c r="B32" s="101">
        <v>18367</v>
      </c>
      <c r="C32" s="98"/>
      <c r="D32" s="94"/>
    </row>
    <row r="33" s="71" customFormat="1" ht="19" customHeight="1" spans="1:4">
      <c r="A33" s="102" t="s">
        <v>113</v>
      </c>
      <c r="B33" s="101">
        <v>1874</v>
      </c>
      <c r="C33" s="98"/>
      <c r="D33" s="94"/>
    </row>
    <row r="34" s="71" customFormat="1" ht="19" customHeight="1" spans="1:4">
      <c r="A34" s="102" t="s">
        <v>114</v>
      </c>
      <c r="B34" s="101"/>
      <c r="C34" s="98"/>
      <c r="D34" s="94"/>
    </row>
    <row r="35" s="71" customFormat="1" ht="19" customHeight="1" spans="1:4">
      <c r="A35" s="102" t="s">
        <v>115</v>
      </c>
      <c r="B35" s="101"/>
      <c r="C35" s="98"/>
      <c r="D35" s="94"/>
    </row>
    <row r="36" s="71" customFormat="1" ht="19" customHeight="1" spans="1:4">
      <c r="A36" s="102" t="s">
        <v>165</v>
      </c>
      <c r="B36" s="101">
        <v>377</v>
      </c>
      <c r="C36" s="98"/>
      <c r="D36" s="94"/>
    </row>
    <row r="37" s="71" customFormat="1" ht="19" customHeight="1" spans="1:4">
      <c r="A37" s="88" t="s">
        <v>166</v>
      </c>
      <c r="B37" s="89">
        <f>39149</f>
        <v>39149</v>
      </c>
      <c r="C37" s="98"/>
      <c r="D37" s="94"/>
    </row>
    <row r="38" s="71" customFormat="1" ht="19" customHeight="1" spans="1:4">
      <c r="A38" s="88" t="s">
        <v>167</v>
      </c>
      <c r="B38" s="89"/>
      <c r="C38" s="98"/>
      <c r="D38" s="94"/>
    </row>
    <row r="39" s="71" customFormat="1" ht="19" customHeight="1" spans="1:4">
      <c r="A39" s="88" t="s">
        <v>168</v>
      </c>
      <c r="B39" s="89"/>
      <c r="C39" s="98"/>
      <c r="D39" s="94"/>
    </row>
    <row r="40" s="71" customFormat="1" ht="19" customHeight="1" spans="1:4">
      <c r="A40" s="88" t="s">
        <v>121</v>
      </c>
      <c r="B40" s="89">
        <v>5680</v>
      </c>
      <c r="C40" s="103"/>
      <c r="D40" s="94"/>
    </row>
    <row r="41" s="71" customFormat="1" ht="19" customHeight="1" spans="1:4">
      <c r="A41" s="88" t="s">
        <v>122</v>
      </c>
      <c r="B41" s="89"/>
      <c r="C41" s="90" t="s">
        <v>169</v>
      </c>
      <c r="D41" s="91">
        <f>D42</f>
        <v>0</v>
      </c>
    </row>
    <row r="42" s="71" customFormat="1" ht="19" customHeight="1" spans="1:4">
      <c r="A42" s="88" t="s">
        <v>124</v>
      </c>
      <c r="B42" s="92">
        <f>SUM(B43:B45)</f>
        <v>101317</v>
      </c>
      <c r="C42" s="93" t="s">
        <v>170</v>
      </c>
      <c r="D42" s="97"/>
    </row>
    <row r="43" s="71" customFormat="1" ht="19" customHeight="1" spans="1:4">
      <c r="A43" s="95" t="s">
        <v>126</v>
      </c>
      <c r="B43" s="96">
        <f>69000-10692</f>
        <v>58308</v>
      </c>
      <c r="C43" s="93" t="s">
        <v>171</v>
      </c>
      <c r="D43" s="94"/>
    </row>
    <row r="44" s="71" customFormat="1" ht="19" customHeight="1" spans="1:4">
      <c r="A44" s="95" t="s">
        <v>172</v>
      </c>
      <c r="B44" s="96"/>
      <c r="C44" s="98"/>
      <c r="D44" s="94"/>
    </row>
    <row r="45" s="71" customFormat="1" ht="19" customHeight="1" spans="1:4">
      <c r="A45" s="95" t="s">
        <v>173</v>
      </c>
      <c r="B45" s="104">
        <v>43009</v>
      </c>
      <c r="C45" s="98"/>
      <c r="D45" s="94"/>
    </row>
    <row r="46" s="71" customFormat="1" ht="19" customHeight="1" spans="1:4">
      <c r="A46" s="105" t="s">
        <v>130</v>
      </c>
      <c r="B46" s="106">
        <f>B42+B41+B40+B39+B38+B8+B7</f>
        <v>592225</v>
      </c>
      <c r="C46" s="107" t="s">
        <v>131</v>
      </c>
      <c r="D46" s="108">
        <f>D7+D8+D41</f>
        <v>592225</v>
      </c>
    </row>
    <row r="47" s="71" customFormat="1" ht="30" customHeight="1" spans="1:4">
      <c r="A47" s="109"/>
      <c r="B47" s="109"/>
      <c r="C47" s="110"/>
      <c r="D47" s="111"/>
    </row>
    <row r="48" s="71" customFormat="1" spans="1:4">
      <c r="A48" s="112"/>
      <c r="B48" s="113"/>
      <c r="C48" s="114"/>
      <c r="D48" s="115"/>
    </row>
    <row r="49" s="71" customFormat="1" spans="1:4">
      <c r="A49" s="112"/>
      <c r="B49" s="113"/>
      <c r="C49" s="114"/>
      <c r="D49" s="115"/>
    </row>
    <row r="50" s="71" customFormat="1" spans="1:4">
      <c r="A50" s="112"/>
      <c r="B50" s="113"/>
      <c r="C50" s="114"/>
      <c r="D50" s="116"/>
    </row>
    <row r="51" s="71" customFormat="1" spans="1:4">
      <c r="A51" s="117"/>
      <c r="B51" s="113"/>
      <c r="C51" s="114"/>
      <c r="D51" s="118"/>
    </row>
    <row r="52" s="71" customFormat="1" spans="1:4">
      <c r="A52" s="112"/>
      <c r="B52" s="113"/>
      <c r="C52" s="114"/>
      <c r="D52" s="118"/>
    </row>
    <row r="53" s="71" customFormat="1" ht="21" customHeight="1" spans="1:4">
      <c r="A53" s="112"/>
      <c r="B53" s="113"/>
      <c r="C53" s="114"/>
      <c r="D53" s="118"/>
    </row>
    <row r="54" s="71" customFormat="1" spans="1:4">
      <c r="A54" s="109"/>
      <c r="B54" s="109"/>
      <c r="C54" s="110"/>
      <c r="D54" s="111"/>
    </row>
    <row r="55" s="71" customFormat="1" spans="1:4">
      <c r="A55" s="111"/>
      <c r="B55" s="109"/>
      <c r="C55" s="110"/>
      <c r="D55" s="111"/>
    </row>
    <row r="56" s="71" customFormat="1" spans="1:4">
      <c r="A56" s="111"/>
      <c r="B56" s="109"/>
      <c r="C56" s="110"/>
      <c r="D56" s="111"/>
    </row>
    <row r="57" s="71" customFormat="1" spans="1:4">
      <c r="A57" s="111"/>
      <c r="B57" s="109"/>
      <c r="C57" s="110"/>
      <c r="D57" s="111"/>
    </row>
    <row r="58" s="71" customFormat="1" spans="1:4">
      <c r="A58" s="111"/>
      <c r="B58" s="109"/>
      <c r="C58" s="110"/>
      <c r="D58" s="111"/>
    </row>
    <row r="59" s="71" customFormat="1" spans="1:4">
      <c r="A59" s="111"/>
      <c r="B59" s="109"/>
      <c r="C59" s="110"/>
      <c r="D59" s="111"/>
    </row>
    <row r="60" s="71" customFormat="1" spans="1:4">
      <c r="A60" s="111"/>
      <c r="B60" s="109"/>
      <c r="C60" s="110"/>
      <c r="D60" s="111"/>
    </row>
    <row r="61" s="71" customFormat="1" spans="1:4">
      <c r="A61" s="111"/>
      <c r="B61" s="109"/>
      <c r="C61" s="110"/>
      <c r="D61" s="111"/>
    </row>
    <row r="62" s="71" customFormat="1" spans="1:4">
      <c r="A62" s="111"/>
      <c r="B62" s="109"/>
      <c r="C62" s="110"/>
      <c r="D62" s="111"/>
    </row>
    <row r="63" s="71" customFormat="1" spans="1:4">
      <c r="A63" s="111"/>
      <c r="B63" s="109"/>
      <c r="C63" s="110"/>
      <c r="D63" s="111"/>
    </row>
    <row r="64" s="71" customFormat="1" spans="1:4">
      <c r="A64" s="111"/>
      <c r="B64" s="109"/>
      <c r="C64" s="110"/>
      <c r="D64" s="111"/>
    </row>
    <row r="65" s="71" customFormat="1" spans="1:4">
      <c r="A65" s="111"/>
      <c r="B65" s="109"/>
      <c r="C65" s="110"/>
      <c r="D65" s="111"/>
    </row>
    <row r="66" s="71" customFormat="1" spans="1:4">
      <c r="A66" s="111"/>
      <c r="B66" s="109"/>
      <c r="C66" s="110"/>
      <c r="D66" s="111"/>
    </row>
    <row r="67" s="71" customFormat="1" spans="1:4">
      <c r="A67" s="111"/>
      <c r="B67" s="109"/>
      <c r="C67" s="110"/>
      <c r="D67" s="111"/>
    </row>
    <row r="68" s="71" customFormat="1" spans="1:4">
      <c r="A68" s="111"/>
      <c r="B68" s="109"/>
      <c r="C68" s="110"/>
      <c r="D68" s="111"/>
    </row>
    <row r="69" s="71" customFormat="1" spans="1:4">
      <c r="A69" s="111"/>
      <c r="B69" s="109"/>
      <c r="C69" s="110"/>
      <c r="D69" s="111"/>
    </row>
    <row r="70" s="71" customFormat="1" spans="1:4">
      <c r="A70" s="111"/>
      <c r="B70" s="109"/>
      <c r="C70" s="110"/>
      <c r="D70" s="111"/>
    </row>
    <row r="71" s="71" customFormat="1" spans="1:4">
      <c r="A71" s="111"/>
      <c r="B71" s="109"/>
      <c r="C71" s="110"/>
      <c r="D71" s="111"/>
    </row>
    <row r="72" s="71" customFormat="1" spans="1:4">
      <c r="A72" s="111"/>
      <c r="B72" s="109"/>
      <c r="C72" s="110"/>
      <c r="D72" s="111"/>
    </row>
    <row r="73" s="71" customFormat="1" spans="1:4">
      <c r="A73" s="111"/>
      <c r="B73" s="109"/>
      <c r="C73" s="110"/>
      <c r="D73" s="111"/>
    </row>
    <row r="74" s="71" customFormat="1" spans="1:4">
      <c r="A74" s="111"/>
      <c r="B74" s="109"/>
      <c r="C74" s="110"/>
      <c r="D74" s="111"/>
    </row>
    <row r="75" s="71" customFormat="1" spans="1:4">
      <c r="A75" s="111"/>
      <c r="B75" s="109"/>
      <c r="C75" s="110"/>
      <c r="D75" s="111"/>
    </row>
    <row r="76" s="71" customFormat="1" spans="1:4">
      <c r="A76" s="111"/>
      <c r="B76" s="109"/>
      <c r="C76" s="110"/>
      <c r="D76" s="111"/>
    </row>
    <row r="77" s="71" customFormat="1" spans="1:4">
      <c r="A77" s="111"/>
      <c r="B77" s="109"/>
      <c r="C77" s="110"/>
      <c r="D77" s="111"/>
    </row>
    <row r="78" s="71" customFormat="1" spans="1:4">
      <c r="A78" s="111"/>
      <c r="B78" s="109"/>
      <c r="C78" s="110"/>
      <c r="D78" s="111"/>
    </row>
    <row r="79" s="71" customFormat="1" spans="1:4">
      <c r="A79" s="111"/>
      <c r="B79" s="109"/>
      <c r="C79" s="110"/>
      <c r="D79" s="111"/>
    </row>
    <row r="80" s="71" customFormat="1" spans="1:4">
      <c r="A80" s="111"/>
      <c r="B80" s="109"/>
      <c r="C80" s="110"/>
      <c r="D80" s="111"/>
    </row>
    <row r="81" s="71" customFormat="1" spans="1:4">
      <c r="A81" s="111"/>
      <c r="B81" s="119"/>
      <c r="C81" s="110"/>
      <c r="D81" s="111"/>
    </row>
    <row r="82" s="71" customFormat="1" spans="1:4">
      <c r="A82" s="120"/>
      <c r="B82" s="119"/>
      <c r="C82" s="75"/>
      <c r="D82" s="111"/>
    </row>
    <row r="83" s="71" customFormat="1" spans="1:4">
      <c r="A83" s="120"/>
      <c r="B83" s="119"/>
      <c r="C83" s="75"/>
      <c r="D83" s="111"/>
    </row>
  </sheetData>
  <mergeCells count="4">
    <mergeCell ref="A5:B5"/>
    <mergeCell ref="C5:D5"/>
    <mergeCell ref="C48:C53"/>
    <mergeCell ref="A2:D3"/>
  </mergeCells>
  <conditionalFormatting sqref="A22:B36">
    <cfRule type="cellIs" dxfId="0" priority="1" stopIfTrue="1" operator="equal">
      <formula>0</formula>
    </cfRule>
  </conditionalFormatting>
  <printOptions horizontalCentered="1"/>
  <pageMargins left="0.313888888888889" right="0.275" top="0.629166666666667" bottom="0.275" header="0.511805555555556" footer="0.354166666666667"/>
  <pageSetup paperSize="9" scale="9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IV42"/>
  <sheetViews>
    <sheetView workbookViewId="0">
      <selection activeCell="C12" sqref="C12"/>
    </sheetView>
  </sheetViews>
  <sheetFormatPr defaultColWidth="9" defaultRowHeight="12"/>
  <cols>
    <col min="1" max="1" width="33.875" style="40" customWidth="1"/>
    <col min="2" max="2" width="9.875" style="41" customWidth="1"/>
    <col min="3" max="3" width="47.625" style="40" customWidth="1"/>
    <col min="4" max="4" width="9.625" style="41" customWidth="1"/>
    <col min="5" max="5" width="9" style="40" customWidth="1"/>
    <col min="6" max="6" width="44.875" style="40" customWidth="1"/>
    <col min="7" max="7" width="17.625" style="40" customWidth="1"/>
    <col min="8" max="16384" width="9" style="40"/>
  </cols>
  <sheetData>
    <row r="1" s="37" customFormat="1" ht="14.1" customHeight="1" spans="1:256">
      <c r="A1" s="42" t="s">
        <v>174</v>
      </c>
      <c r="B1" s="41"/>
      <c r="C1" s="40"/>
      <c r="D1" s="41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  <c r="IM1" s="40"/>
      <c r="IN1" s="40"/>
      <c r="IO1" s="40"/>
      <c r="IP1" s="40"/>
      <c r="IQ1" s="40"/>
      <c r="IR1" s="40"/>
      <c r="IS1" s="40"/>
      <c r="IT1" s="40"/>
      <c r="IU1" s="40"/>
      <c r="IV1" s="40"/>
    </row>
    <row r="2" s="37" customFormat="1" ht="21" customHeight="1" spans="1:256">
      <c r="A2" s="43" t="s">
        <v>175</v>
      </c>
      <c r="B2" s="43"/>
      <c r="C2" s="43"/>
      <c r="D2" s="43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0"/>
      <c r="IT2" s="40"/>
      <c r="IU2" s="40"/>
      <c r="IV2" s="40"/>
    </row>
    <row r="3" s="37" customFormat="1" ht="14.1" customHeight="1" spans="1:256">
      <c r="A3" s="40"/>
      <c r="B3" s="41"/>
      <c r="C3" s="44" t="s">
        <v>2</v>
      </c>
      <c r="D3" s="45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  <c r="IM3" s="40"/>
      <c r="IN3" s="40"/>
      <c r="IO3" s="40"/>
      <c r="IP3" s="40"/>
      <c r="IQ3" s="40"/>
      <c r="IR3" s="40"/>
      <c r="IS3" s="40"/>
      <c r="IT3" s="40"/>
      <c r="IU3" s="40"/>
      <c r="IV3" s="40"/>
    </row>
    <row r="4" s="38" customFormat="1" ht="33" customHeight="1" spans="1:4">
      <c r="A4" s="46" t="s">
        <v>176</v>
      </c>
      <c r="B4" s="47" t="s">
        <v>177</v>
      </c>
      <c r="C4" s="47" t="s">
        <v>178</v>
      </c>
      <c r="D4" s="48" t="s">
        <v>179</v>
      </c>
    </row>
    <row r="5" s="37" customFormat="1" ht="18.95" customHeight="1" spans="1:256">
      <c r="A5" s="49" t="s">
        <v>180</v>
      </c>
      <c r="B5" s="50">
        <v>3314</v>
      </c>
      <c r="C5" s="51" t="s">
        <v>181</v>
      </c>
      <c r="D5" s="52">
        <v>6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  <c r="IS5" s="40"/>
      <c r="IT5" s="40"/>
      <c r="IU5" s="40"/>
      <c r="IV5" s="40"/>
    </row>
    <row r="6" s="37" customFormat="1" ht="18.95" customHeight="1" spans="1:256">
      <c r="A6" s="49" t="s">
        <v>182</v>
      </c>
      <c r="B6" s="50">
        <v>154</v>
      </c>
      <c r="C6" s="51" t="s">
        <v>183</v>
      </c>
      <c r="D6" s="52">
        <v>6</v>
      </c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  <c r="IS6" s="40"/>
      <c r="IT6" s="40"/>
      <c r="IU6" s="40"/>
      <c r="IV6" s="40"/>
    </row>
    <row r="7" s="37" customFormat="1" ht="18.95" customHeight="1" spans="1:256">
      <c r="A7" s="49" t="s">
        <v>184</v>
      </c>
      <c r="B7" s="50">
        <f>52000+88000+19123</f>
        <v>159123</v>
      </c>
      <c r="C7" s="51" t="s">
        <v>185</v>
      </c>
      <c r="D7" s="52">
        <v>4416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  <c r="IS7" s="40"/>
      <c r="IT7" s="40"/>
      <c r="IU7" s="40"/>
      <c r="IV7" s="40"/>
    </row>
    <row r="8" s="37" customFormat="1" ht="18.95" customHeight="1" spans="1:256">
      <c r="A8" s="49" t="s">
        <v>186</v>
      </c>
      <c r="B8" s="50">
        <v>1737</v>
      </c>
      <c r="C8" s="51" t="s">
        <v>187</v>
      </c>
      <c r="D8" s="52">
        <v>4416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  <c r="IS8" s="40"/>
      <c r="IT8" s="40"/>
      <c r="IU8" s="40"/>
      <c r="IV8" s="40"/>
    </row>
    <row r="9" s="37" customFormat="1" ht="18.95" customHeight="1" spans="1:256">
      <c r="A9" s="49" t="s">
        <v>188</v>
      </c>
      <c r="B9" s="50">
        <v>240</v>
      </c>
      <c r="C9" s="51" t="s">
        <v>189</v>
      </c>
      <c r="D9" s="52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  <c r="IV9" s="40"/>
    </row>
    <row r="10" s="37" customFormat="1" ht="18.95" customHeight="1" spans="1:256">
      <c r="A10" s="49" t="s">
        <v>190</v>
      </c>
      <c r="B10" s="50"/>
      <c r="C10" s="51" t="s">
        <v>187</v>
      </c>
      <c r="D10" s="52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  <c r="IU10" s="40"/>
      <c r="IV10" s="40"/>
    </row>
    <row r="11" s="37" customFormat="1" ht="18.95" customHeight="1" spans="1:256">
      <c r="A11" s="53" t="s">
        <v>191</v>
      </c>
      <c r="B11" s="54">
        <f>SUM(B5:B10)</f>
        <v>164568</v>
      </c>
      <c r="C11" s="51" t="s">
        <v>192</v>
      </c>
      <c r="D11" s="52">
        <f>D12</f>
        <v>100815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  <c r="IV11" s="40"/>
    </row>
    <row r="12" s="37" customFormat="1" ht="18.95" customHeight="1" spans="1:256">
      <c r="A12" s="49"/>
      <c r="B12" s="50"/>
      <c r="C12" s="51" t="s">
        <v>193</v>
      </c>
      <c r="D12" s="52">
        <f>52247+4400+5600+10692+27876</f>
        <v>100815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  <c r="IV12" s="40"/>
    </row>
    <row r="13" s="37" customFormat="1" ht="18.95" customHeight="1" spans="1:256">
      <c r="A13" s="49"/>
      <c r="B13" s="54"/>
      <c r="C13" s="51" t="s">
        <v>194</v>
      </c>
      <c r="D13" s="52">
        <v>331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  <c r="IV13" s="40"/>
    </row>
    <row r="14" s="37" customFormat="1" ht="18.95" customHeight="1" spans="1:256">
      <c r="A14" s="53"/>
      <c r="B14" s="54"/>
      <c r="C14" s="51" t="s">
        <v>195</v>
      </c>
      <c r="D14" s="52">
        <v>331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  <c r="IV14" s="40"/>
    </row>
    <row r="15" s="37" customFormat="1" ht="18.95" customHeight="1" spans="1:256">
      <c r="A15" s="53"/>
      <c r="B15" s="54"/>
      <c r="C15" s="51" t="s">
        <v>196</v>
      </c>
      <c r="D15" s="52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  <c r="IV15" s="40"/>
    </row>
    <row r="16" s="37" customFormat="1" ht="18.95" customHeight="1" spans="1:256">
      <c r="A16" s="55" t="s">
        <v>197</v>
      </c>
      <c r="B16" s="50">
        <v>6</v>
      </c>
      <c r="C16" s="51" t="s">
        <v>198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  <c r="IR16" s="40"/>
      <c r="IS16" s="40"/>
      <c r="IT16" s="40"/>
      <c r="IU16" s="40"/>
      <c r="IV16" s="40"/>
    </row>
    <row r="17" s="37" customFormat="1" ht="18.95" customHeight="1" spans="1:256">
      <c r="A17" s="49" t="s">
        <v>199</v>
      </c>
      <c r="B17" s="50">
        <v>4416</v>
      </c>
      <c r="C17" s="51" t="s">
        <v>200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  <c r="IS17" s="40"/>
      <c r="IT17" s="40"/>
      <c r="IU17" s="40"/>
      <c r="IV17" s="40"/>
    </row>
    <row r="18" s="37" customFormat="1" ht="18.95" customHeight="1" spans="1:256">
      <c r="A18" s="49" t="s">
        <v>201</v>
      </c>
      <c r="B18" s="50"/>
      <c r="C18" s="51" t="s">
        <v>202</v>
      </c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  <c r="IU18" s="40"/>
      <c r="IV18" s="40"/>
    </row>
    <row r="19" s="37" customFormat="1" ht="18.95" customHeight="1" spans="1:256">
      <c r="A19" s="49" t="s">
        <v>203</v>
      </c>
      <c r="B19" s="50"/>
      <c r="C19" s="51" t="s">
        <v>204</v>
      </c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40"/>
      <c r="IN19" s="40"/>
      <c r="IO19" s="40"/>
      <c r="IP19" s="40"/>
      <c r="IQ19" s="40"/>
      <c r="IR19" s="40"/>
      <c r="IS19" s="40"/>
      <c r="IT19" s="40"/>
      <c r="IU19" s="40"/>
      <c r="IV19" s="40"/>
    </row>
    <row r="20" s="37" customFormat="1" ht="18.95" customHeight="1" spans="1:256">
      <c r="A20" s="49" t="s">
        <v>205</v>
      </c>
      <c r="B20" s="50"/>
      <c r="C20" s="51" t="s">
        <v>206</v>
      </c>
      <c r="D20" s="52">
        <v>521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  <c r="IV20" s="40"/>
    </row>
    <row r="21" s="37" customFormat="1" ht="18.95" customHeight="1" spans="1:256">
      <c r="A21" s="49" t="s">
        <v>207</v>
      </c>
      <c r="B21" s="50"/>
      <c r="C21" s="51" t="s">
        <v>208</v>
      </c>
      <c r="D21" s="52">
        <v>521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  <c r="IU21" s="40"/>
      <c r="IV21" s="40"/>
    </row>
    <row r="22" s="37" customFormat="1" ht="18.95" customHeight="1" spans="1:256">
      <c r="A22" s="49" t="s">
        <v>209</v>
      </c>
      <c r="B22" s="50">
        <v>212</v>
      </c>
      <c r="C22" s="51" t="s">
        <v>210</v>
      </c>
      <c r="D22" s="52">
        <v>24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  <c r="IS22" s="40"/>
      <c r="IT22" s="40"/>
      <c r="IU22" s="40"/>
      <c r="IV22" s="40"/>
    </row>
    <row r="23" s="37" customFormat="1" ht="18.95" customHeight="1" spans="1:256">
      <c r="A23" s="49" t="s">
        <v>211</v>
      </c>
      <c r="B23" s="50"/>
      <c r="C23" s="51" t="s">
        <v>212</v>
      </c>
      <c r="D23" s="52">
        <v>24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  <c r="IV23" s="40"/>
    </row>
    <row r="24" s="37" customFormat="1" ht="18.95" customHeight="1" spans="1:256">
      <c r="A24" s="49" t="s">
        <v>213</v>
      </c>
      <c r="B24" s="50">
        <v>233</v>
      </c>
      <c r="C24" s="51" t="s">
        <v>214</v>
      </c>
      <c r="D24" s="52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  <c r="IV24" s="40"/>
    </row>
    <row r="25" s="37" customFormat="1" ht="18.95" customHeight="1" spans="1:256">
      <c r="A25" s="49" t="s">
        <v>215</v>
      </c>
      <c r="B25" s="50"/>
      <c r="C25" s="51" t="s">
        <v>187</v>
      </c>
      <c r="D25" s="52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IU25" s="40"/>
      <c r="IV25" s="40"/>
    </row>
    <row r="26" s="37" customFormat="1" ht="18.95" customHeight="1" spans="1:256">
      <c r="A26" s="56"/>
      <c r="B26" s="57"/>
      <c r="C26" s="51" t="s">
        <v>216</v>
      </c>
      <c r="D26" s="52">
        <v>212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  <c r="IU26" s="40"/>
      <c r="IV26" s="40"/>
    </row>
    <row r="27" s="37" customFormat="1" ht="18.95" customHeight="1" spans="1:256">
      <c r="A27" s="58" t="s">
        <v>217</v>
      </c>
      <c r="B27" s="59">
        <f>SUM(B16:B25)</f>
        <v>4867</v>
      </c>
      <c r="C27" s="51" t="s">
        <v>218</v>
      </c>
      <c r="D27" s="52">
        <v>212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  <c r="IL27" s="40"/>
      <c r="IM27" s="40"/>
      <c r="IN27" s="40"/>
      <c r="IO27" s="40"/>
      <c r="IP27" s="40"/>
      <c r="IQ27" s="40"/>
      <c r="IR27" s="40"/>
      <c r="IS27" s="40"/>
      <c r="IT27" s="40"/>
      <c r="IU27" s="40"/>
      <c r="IV27" s="40"/>
    </row>
    <row r="28" s="37" customFormat="1" ht="18.95" customHeight="1" spans="1:256">
      <c r="A28" s="53"/>
      <c r="B28" s="54"/>
      <c r="C28" s="51" t="s">
        <v>219</v>
      </c>
      <c r="D28" s="52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40"/>
      <c r="IN28" s="40"/>
      <c r="IO28" s="40"/>
      <c r="IP28" s="40"/>
      <c r="IQ28" s="40"/>
      <c r="IR28" s="40"/>
      <c r="IS28" s="40"/>
      <c r="IT28" s="40"/>
      <c r="IU28" s="40"/>
      <c r="IV28" s="40"/>
    </row>
    <row r="29" s="37" customFormat="1" ht="18.95" customHeight="1" spans="1:256">
      <c r="A29" s="53"/>
      <c r="B29" s="54"/>
      <c r="C29" s="51" t="s">
        <v>220</v>
      </c>
      <c r="D29" s="6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  <c r="IL29" s="40"/>
      <c r="IM29" s="40"/>
      <c r="IN29" s="40"/>
      <c r="IO29" s="40"/>
      <c r="IP29" s="40"/>
      <c r="IQ29" s="40"/>
      <c r="IR29" s="40"/>
      <c r="IS29" s="40"/>
      <c r="IT29" s="40"/>
      <c r="IU29" s="40"/>
      <c r="IV29" s="40"/>
    </row>
    <row r="30" s="37" customFormat="1" ht="18.95" customHeight="1" spans="1:256">
      <c r="A30" s="53"/>
      <c r="B30" s="54"/>
      <c r="C30" s="51" t="s">
        <v>221</v>
      </c>
      <c r="D30" s="52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  <c r="IL30" s="40"/>
      <c r="IM30" s="40"/>
      <c r="IN30" s="40"/>
      <c r="IO30" s="40"/>
      <c r="IP30" s="40"/>
      <c r="IQ30" s="40"/>
      <c r="IR30" s="40"/>
      <c r="IS30" s="40"/>
      <c r="IT30" s="40"/>
      <c r="IU30" s="40"/>
      <c r="IV30" s="40"/>
    </row>
    <row r="31" s="37" customFormat="1" ht="18.95" customHeight="1" spans="1:256">
      <c r="A31" s="53"/>
      <c r="B31" s="54"/>
      <c r="C31" s="51" t="s">
        <v>222</v>
      </c>
      <c r="D31" s="52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  <c r="IL31" s="40"/>
      <c r="IM31" s="40"/>
      <c r="IN31" s="40"/>
      <c r="IO31" s="40"/>
      <c r="IP31" s="40"/>
      <c r="IQ31" s="40"/>
      <c r="IR31" s="40"/>
      <c r="IS31" s="40"/>
      <c r="IT31" s="40"/>
      <c r="IU31" s="40"/>
      <c r="IV31" s="40"/>
    </row>
    <row r="32" s="37" customFormat="1" ht="18.95" customHeight="1" spans="1:256">
      <c r="A32" s="53"/>
      <c r="B32" s="54"/>
      <c r="C32" s="51" t="s">
        <v>223</v>
      </c>
      <c r="D32" s="52">
        <v>683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  <c r="IL32" s="40"/>
      <c r="IM32" s="40"/>
      <c r="IN32" s="40"/>
      <c r="IO32" s="40"/>
      <c r="IP32" s="40"/>
      <c r="IQ32" s="40"/>
      <c r="IR32" s="40"/>
      <c r="IS32" s="40"/>
      <c r="IT32" s="40"/>
      <c r="IU32" s="40"/>
      <c r="IV32" s="40"/>
    </row>
    <row r="33" s="37" customFormat="1" ht="18.95" customHeight="1" spans="1:256">
      <c r="A33" s="53"/>
      <c r="B33" s="54"/>
      <c r="C33" s="61" t="s">
        <v>224</v>
      </c>
      <c r="D33" s="60">
        <v>683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  <c r="IL33" s="40"/>
      <c r="IM33" s="40"/>
      <c r="IN33" s="40"/>
      <c r="IO33" s="40"/>
      <c r="IP33" s="40"/>
      <c r="IQ33" s="40"/>
      <c r="IR33" s="40"/>
      <c r="IS33" s="40"/>
      <c r="IT33" s="40"/>
      <c r="IU33" s="40"/>
      <c r="IV33" s="40"/>
    </row>
    <row r="34" s="37" customFormat="1" ht="18.95" customHeight="1" spans="1:256">
      <c r="A34" s="62" t="s">
        <v>225</v>
      </c>
      <c r="B34" s="50"/>
      <c r="C34" s="61" t="s">
        <v>226</v>
      </c>
      <c r="D34" s="52">
        <v>10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  <c r="IL34" s="40"/>
      <c r="IM34" s="40"/>
      <c r="IN34" s="40"/>
      <c r="IO34" s="40"/>
      <c r="IP34" s="40"/>
      <c r="IQ34" s="40"/>
      <c r="IR34" s="40"/>
      <c r="IS34" s="40"/>
      <c r="IT34" s="40"/>
      <c r="IU34" s="40"/>
      <c r="IV34" s="40"/>
    </row>
    <row r="35" s="39" customFormat="1" ht="18.95" customHeight="1" spans="1:4">
      <c r="A35" s="62" t="s">
        <v>227</v>
      </c>
      <c r="B35" s="50"/>
      <c r="C35" s="51" t="s">
        <v>228</v>
      </c>
      <c r="D35" s="52">
        <v>10</v>
      </c>
    </row>
    <row r="36" s="37" customFormat="1" ht="18.95" customHeight="1" spans="1:256">
      <c r="A36" s="62" t="s">
        <v>229</v>
      </c>
      <c r="B36" s="50"/>
      <c r="C36" s="63" t="s">
        <v>230</v>
      </c>
      <c r="D36" s="64">
        <f>D5+D7+D9+D11+D13+D20+D22+D24+D26+D32+D34</f>
        <v>107018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40"/>
      <c r="IK36" s="40"/>
      <c r="IL36" s="40"/>
      <c r="IM36" s="40"/>
      <c r="IN36" s="40"/>
      <c r="IO36" s="40"/>
      <c r="IP36" s="40"/>
      <c r="IQ36" s="40"/>
      <c r="IR36" s="40"/>
      <c r="IS36" s="40"/>
      <c r="IT36" s="40"/>
      <c r="IU36" s="40"/>
      <c r="IV36" s="40"/>
    </row>
    <row r="37" s="37" customFormat="1" ht="18.95" customHeight="1" spans="1:256">
      <c r="A37" s="62" t="s">
        <v>231</v>
      </c>
      <c r="B37" s="50">
        <v>3049</v>
      </c>
      <c r="C37" s="65"/>
      <c r="D37" s="66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  <c r="IG37" s="40"/>
      <c r="IH37" s="40"/>
      <c r="II37" s="40"/>
      <c r="IJ37" s="40"/>
      <c r="IK37" s="40"/>
      <c r="IL37" s="40"/>
      <c r="IM37" s="40"/>
      <c r="IN37" s="40"/>
      <c r="IO37" s="40"/>
      <c r="IP37" s="40"/>
      <c r="IQ37" s="40"/>
      <c r="IR37" s="40"/>
      <c r="IS37" s="40"/>
      <c r="IT37" s="40"/>
      <c r="IU37" s="40"/>
      <c r="IV37" s="40"/>
    </row>
    <row r="38" s="37" customFormat="1" ht="18.95" customHeight="1" spans="1:256">
      <c r="A38" s="62" t="s">
        <v>232</v>
      </c>
      <c r="B38" s="50"/>
      <c r="C38" s="65"/>
      <c r="D38" s="66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  <c r="IJ38" s="40"/>
      <c r="IK38" s="40"/>
      <c r="IL38" s="40"/>
      <c r="IM38" s="40"/>
      <c r="IN38" s="40"/>
      <c r="IO38" s="40"/>
      <c r="IP38" s="40"/>
      <c r="IQ38" s="40"/>
      <c r="IR38" s="40"/>
      <c r="IS38" s="40"/>
      <c r="IT38" s="40"/>
      <c r="IU38" s="40"/>
      <c r="IV38" s="40"/>
    </row>
    <row r="39" s="37" customFormat="1" ht="18.95" customHeight="1" spans="1:256">
      <c r="A39" s="62" t="s">
        <v>233</v>
      </c>
      <c r="B39" s="50"/>
      <c r="C39" s="65" t="s">
        <v>234</v>
      </c>
      <c r="D39" s="66">
        <v>252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  <c r="IJ39" s="40"/>
      <c r="IK39" s="40"/>
      <c r="IL39" s="40"/>
      <c r="IM39" s="40"/>
      <c r="IN39" s="40"/>
      <c r="IO39" s="40"/>
      <c r="IP39" s="40"/>
      <c r="IQ39" s="40"/>
      <c r="IR39" s="40"/>
      <c r="IS39" s="40"/>
      <c r="IT39" s="40"/>
      <c r="IU39" s="40"/>
      <c r="IV39" s="40"/>
    </row>
    <row r="40" s="37" customFormat="1" ht="18.95" customHeight="1" spans="1:256">
      <c r="A40" s="62" t="s">
        <v>235</v>
      </c>
      <c r="B40" s="50"/>
      <c r="C40" s="65" t="s">
        <v>236</v>
      </c>
      <c r="D40" s="66">
        <f>B42-D36-D39-D41</f>
        <v>58308</v>
      </c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  <c r="HL40" s="40"/>
      <c r="HM40" s="40"/>
      <c r="HN40" s="40"/>
      <c r="HO40" s="40"/>
      <c r="HP40" s="40"/>
      <c r="HQ40" s="40"/>
      <c r="HR40" s="40"/>
      <c r="HS40" s="40"/>
      <c r="HT40" s="40"/>
      <c r="HU40" s="40"/>
      <c r="HV40" s="40"/>
      <c r="HW40" s="40"/>
      <c r="HX40" s="40"/>
      <c r="HY40" s="40"/>
      <c r="HZ40" s="40"/>
      <c r="IA40" s="40"/>
      <c r="IB40" s="40"/>
      <c r="IC40" s="40"/>
      <c r="ID40" s="40"/>
      <c r="IE40" s="40"/>
      <c r="IF40" s="40"/>
      <c r="IG40" s="40"/>
      <c r="IH40" s="40"/>
      <c r="II40" s="40"/>
      <c r="IJ40" s="40"/>
      <c r="IK40" s="40"/>
      <c r="IL40" s="40"/>
      <c r="IM40" s="40"/>
      <c r="IN40" s="40"/>
      <c r="IO40" s="40"/>
      <c r="IP40" s="40"/>
      <c r="IQ40" s="40"/>
      <c r="IR40" s="40"/>
      <c r="IS40" s="40"/>
      <c r="IT40" s="40"/>
      <c r="IU40" s="40"/>
      <c r="IV40" s="40"/>
    </row>
    <row r="41" s="37" customFormat="1" ht="18.95" customHeight="1" spans="1:256">
      <c r="A41" s="62" t="s">
        <v>237</v>
      </c>
      <c r="B41" s="50"/>
      <c r="C41" s="65" t="s">
        <v>238</v>
      </c>
      <c r="D41" s="66">
        <v>6906</v>
      </c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/>
      <c r="FZ41" s="40"/>
      <c r="GA41" s="40"/>
      <c r="GB41" s="40"/>
      <c r="GC41" s="40"/>
      <c r="GD41" s="40"/>
      <c r="GE41" s="40"/>
      <c r="GF41" s="40"/>
      <c r="GG41" s="40"/>
      <c r="GH41" s="40"/>
      <c r="GI41" s="40"/>
      <c r="GJ41" s="40"/>
      <c r="GK41" s="40"/>
      <c r="GL41" s="40"/>
      <c r="GM41" s="40"/>
      <c r="GN41" s="40"/>
      <c r="GO41" s="40"/>
      <c r="GP41" s="40"/>
      <c r="GQ41" s="40"/>
      <c r="GR41" s="40"/>
      <c r="GS41" s="40"/>
      <c r="GT41" s="40"/>
      <c r="GU41" s="40"/>
      <c r="GV41" s="40"/>
      <c r="GW41" s="40"/>
      <c r="GX41" s="40"/>
      <c r="GY41" s="40"/>
      <c r="GZ41" s="40"/>
      <c r="HA41" s="40"/>
      <c r="HB41" s="40"/>
      <c r="HC41" s="40"/>
      <c r="HD41" s="40"/>
      <c r="HE41" s="40"/>
      <c r="HF41" s="40"/>
      <c r="HG41" s="40"/>
      <c r="HH41" s="40"/>
      <c r="HI41" s="40"/>
      <c r="HJ41" s="40"/>
      <c r="HK41" s="40"/>
      <c r="HL41" s="40"/>
      <c r="HM41" s="40"/>
      <c r="HN41" s="40"/>
      <c r="HO41" s="40"/>
      <c r="HP41" s="40"/>
      <c r="HQ41" s="40"/>
      <c r="HR41" s="40"/>
      <c r="HS41" s="40"/>
      <c r="HT41" s="40"/>
      <c r="HU41" s="40"/>
      <c r="HV41" s="40"/>
      <c r="HW41" s="40"/>
      <c r="HX41" s="40"/>
      <c r="HY41" s="40"/>
      <c r="HZ41" s="40"/>
      <c r="IA41" s="40"/>
      <c r="IB41" s="40"/>
      <c r="IC41" s="40"/>
      <c r="ID41" s="40"/>
      <c r="IE41" s="40"/>
      <c r="IF41" s="40"/>
      <c r="IG41" s="40"/>
      <c r="IH41" s="40"/>
      <c r="II41" s="40"/>
      <c r="IJ41" s="40"/>
      <c r="IK41" s="40"/>
      <c r="IL41" s="40"/>
      <c r="IM41" s="40"/>
      <c r="IN41" s="40"/>
      <c r="IO41" s="40"/>
      <c r="IP41" s="40"/>
      <c r="IQ41" s="40"/>
      <c r="IR41" s="40"/>
      <c r="IS41" s="40"/>
      <c r="IT41" s="40"/>
      <c r="IU41" s="40"/>
      <c r="IV41" s="40"/>
    </row>
    <row r="42" s="37" customFormat="1" ht="25" customHeight="1" spans="1:256">
      <c r="A42" s="67" t="s">
        <v>239</v>
      </c>
      <c r="B42" s="68">
        <f>B11+B27+B37</f>
        <v>172484</v>
      </c>
      <c r="C42" s="69" t="s">
        <v>131</v>
      </c>
      <c r="D42" s="70">
        <f>D36+D39+D40+D41</f>
        <v>172484</v>
      </c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40"/>
      <c r="HK42" s="40"/>
      <c r="HL42" s="40"/>
      <c r="HM42" s="40"/>
      <c r="HN42" s="40"/>
      <c r="HO42" s="40"/>
      <c r="HP42" s="40"/>
      <c r="HQ42" s="40"/>
      <c r="HR42" s="40"/>
      <c r="HS42" s="40"/>
      <c r="HT42" s="40"/>
      <c r="HU42" s="40"/>
      <c r="HV42" s="40"/>
      <c r="HW42" s="40"/>
      <c r="HX42" s="40"/>
      <c r="HY42" s="40"/>
      <c r="HZ42" s="40"/>
      <c r="IA42" s="40"/>
      <c r="IB42" s="40"/>
      <c r="IC42" s="40"/>
      <c r="ID42" s="40"/>
      <c r="IE42" s="40"/>
      <c r="IF42" s="40"/>
      <c r="IG42" s="40"/>
      <c r="IH42" s="40"/>
      <c r="II42" s="40"/>
      <c r="IJ42" s="40"/>
      <c r="IK42" s="40"/>
      <c r="IL42" s="40"/>
      <c r="IM42" s="40"/>
      <c r="IN42" s="40"/>
      <c r="IO42" s="40"/>
      <c r="IP42" s="40"/>
      <c r="IQ42" s="40"/>
      <c r="IR42" s="40"/>
      <c r="IS42" s="40"/>
      <c r="IT42" s="40"/>
      <c r="IU42" s="40"/>
      <c r="IV42" s="40"/>
    </row>
  </sheetData>
  <mergeCells count="2">
    <mergeCell ref="A2:D2"/>
    <mergeCell ref="C3:D3"/>
  </mergeCells>
  <printOptions horizontalCentered="1"/>
  <pageMargins left="0.235416666666667" right="0.196527777777778" top="0.511805555555556" bottom="0.354166666666667" header="0.432638888888889" footer="0.354166666666667"/>
  <pageSetup paperSize="9" scale="90" orientation="portrait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I21"/>
  <sheetViews>
    <sheetView tabSelected="1" workbookViewId="0">
      <selection activeCell="A2" sqref="A2:I2"/>
    </sheetView>
  </sheetViews>
  <sheetFormatPr defaultColWidth="9" defaultRowHeight="13.5"/>
  <cols>
    <col min="1" max="1" width="35.5" style="20" customWidth="1"/>
    <col min="2" max="2" width="18.625" style="20" customWidth="1"/>
    <col min="3" max="3" width="11.7" style="20" customWidth="1"/>
    <col min="4" max="4" width="12.1916666666667" style="20" customWidth="1"/>
    <col min="5" max="5" width="14.125" style="20" customWidth="1"/>
    <col min="6" max="6" width="12" style="20" customWidth="1"/>
    <col min="7" max="7" width="11.875" style="20" customWidth="1"/>
    <col min="8" max="8" width="8" style="20" customWidth="1"/>
    <col min="9" max="9" width="11.125" style="20" customWidth="1"/>
    <col min="10" max="16384" width="9" style="20"/>
  </cols>
  <sheetData>
    <row r="1" ht="17.1" customHeight="1" spans="1:9">
      <c r="A1" s="21" t="s">
        <v>240</v>
      </c>
      <c r="B1" s="22"/>
      <c r="C1" s="22"/>
      <c r="D1" s="22"/>
      <c r="E1" s="22"/>
      <c r="F1" s="22"/>
      <c r="G1" s="22"/>
      <c r="H1" s="22"/>
      <c r="I1" s="22"/>
    </row>
    <row r="2" ht="24" customHeight="1" spans="1:9">
      <c r="A2" s="23" t="s">
        <v>241</v>
      </c>
      <c r="B2" s="23"/>
      <c r="C2" s="23"/>
      <c r="D2" s="24"/>
      <c r="E2" s="23"/>
      <c r="F2" s="23"/>
      <c r="G2" s="23"/>
      <c r="H2" s="23"/>
      <c r="I2" s="23"/>
    </row>
    <row r="3" ht="16.5" spans="1:9">
      <c r="A3" s="25"/>
      <c r="B3" s="26"/>
      <c r="C3" s="26"/>
      <c r="D3" s="22"/>
      <c r="E3" s="26"/>
      <c r="F3" s="26"/>
      <c r="G3" s="26"/>
      <c r="H3" s="26"/>
      <c r="I3" s="33" t="s">
        <v>2</v>
      </c>
    </row>
    <row r="4" s="19" customFormat="1" ht="39.75" customHeight="1" spans="1:9">
      <c r="A4" s="27" t="s">
        <v>242</v>
      </c>
      <c r="B4" s="28" t="s">
        <v>243</v>
      </c>
      <c r="C4" s="28" t="s">
        <v>244</v>
      </c>
      <c r="D4" s="28" t="s">
        <v>245</v>
      </c>
      <c r="E4" s="28" t="s">
        <v>246</v>
      </c>
      <c r="F4" s="28" t="s">
        <v>247</v>
      </c>
      <c r="G4" s="28" t="s">
        <v>248</v>
      </c>
      <c r="H4" s="28" t="s">
        <v>249</v>
      </c>
      <c r="I4" s="34" t="s">
        <v>250</v>
      </c>
    </row>
    <row r="5" s="19" customFormat="1" ht="24" customHeight="1" spans="1:9">
      <c r="A5" s="29" t="s">
        <v>251</v>
      </c>
      <c r="B5" s="30">
        <v>179253.111026</v>
      </c>
      <c r="C5" s="30"/>
      <c r="D5" s="30">
        <v>34734.135318</v>
      </c>
      <c r="E5" s="30">
        <v>52799.281407</v>
      </c>
      <c r="F5" s="30">
        <v>15524.565035</v>
      </c>
      <c r="G5" s="30">
        <v>75686.446268</v>
      </c>
      <c r="H5" s="30"/>
      <c r="I5" s="35">
        <v>508.682998</v>
      </c>
    </row>
    <row r="6" s="19" customFormat="1" ht="24" customHeight="1" spans="1:9">
      <c r="A6" s="29" t="s">
        <v>252</v>
      </c>
      <c r="B6" s="30">
        <v>77633.437163</v>
      </c>
      <c r="C6" s="30"/>
      <c r="D6" s="30">
        <v>5894.764</v>
      </c>
      <c r="E6" s="30">
        <v>32517.739685</v>
      </c>
      <c r="F6" s="30">
        <v>15231.298835</v>
      </c>
      <c r="G6" s="30">
        <v>23514.8</v>
      </c>
      <c r="H6" s="30"/>
      <c r="I6" s="35">
        <v>474.834643</v>
      </c>
    </row>
    <row r="7" s="19" customFormat="1" ht="24" customHeight="1" spans="1:9">
      <c r="A7" s="29" t="s">
        <v>253</v>
      </c>
      <c r="B7" s="30">
        <v>969.705911</v>
      </c>
      <c r="C7" s="30"/>
      <c r="D7" s="30">
        <v>185.3743</v>
      </c>
      <c r="E7" s="30">
        <v>29.301588</v>
      </c>
      <c r="F7" s="30">
        <v>293.2662</v>
      </c>
      <c r="G7" s="30">
        <v>439.086268</v>
      </c>
      <c r="H7" s="30"/>
      <c r="I7" s="35">
        <v>22.677555</v>
      </c>
    </row>
    <row r="8" s="19" customFormat="1" ht="24" customHeight="1" spans="1:9">
      <c r="A8" s="29" t="s">
        <v>254</v>
      </c>
      <c r="B8" s="30">
        <v>99730.166554</v>
      </c>
      <c r="C8" s="30"/>
      <c r="D8" s="30">
        <v>28525.36642</v>
      </c>
      <c r="E8" s="30">
        <v>19472.240134</v>
      </c>
      <c r="F8" s="30"/>
      <c r="G8" s="30">
        <v>51732.56</v>
      </c>
      <c r="H8" s="30"/>
      <c r="I8" s="35"/>
    </row>
    <row r="9" s="19" customFormat="1" ht="24" customHeight="1" spans="1:9">
      <c r="A9" s="29" t="s">
        <v>255</v>
      </c>
      <c r="B9" s="30"/>
      <c r="C9" s="30"/>
      <c r="D9" s="30"/>
      <c r="E9" s="30"/>
      <c r="F9" s="30"/>
      <c r="G9" s="30"/>
      <c r="H9" s="30"/>
      <c r="I9" s="35"/>
    </row>
    <row r="10" s="19" customFormat="1" ht="24" customHeight="1" spans="1:9">
      <c r="A10" s="29" t="s">
        <v>256</v>
      </c>
      <c r="B10" s="30">
        <v>119.7965</v>
      </c>
      <c r="C10" s="30"/>
      <c r="D10" s="30">
        <v>119.7965</v>
      </c>
      <c r="E10" s="30"/>
      <c r="F10" s="30"/>
      <c r="G10" s="30"/>
      <c r="H10" s="30"/>
      <c r="I10" s="35"/>
    </row>
    <row r="11" s="19" customFormat="1" ht="24" customHeight="1" spans="1:9">
      <c r="A11" s="29" t="s">
        <v>257</v>
      </c>
      <c r="B11" s="30">
        <v>800.004898</v>
      </c>
      <c r="C11" s="30"/>
      <c r="D11" s="30">
        <v>8.834098</v>
      </c>
      <c r="E11" s="30">
        <v>780</v>
      </c>
      <c r="F11" s="30"/>
      <c r="G11" s="30"/>
      <c r="H11" s="30"/>
      <c r="I11" s="35">
        <v>11.1708</v>
      </c>
    </row>
    <row r="12" s="19" customFormat="1" ht="24" customHeight="1" spans="1:9">
      <c r="A12" s="29" t="s">
        <v>258</v>
      </c>
      <c r="B12" s="30"/>
      <c r="C12" s="30"/>
      <c r="D12" s="30"/>
      <c r="E12" s="30"/>
      <c r="F12" s="30"/>
      <c r="G12" s="30"/>
      <c r="H12" s="30"/>
      <c r="I12" s="35"/>
    </row>
    <row r="13" s="19" customFormat="1" ht="24" customHeight="1" spans="1:9">
      <c r="A13" s="29" t="s">
        <v>259</v>
      </c>
      <c r="B13" s="30"/>
      <c r="C13" s="30"/>
      <c r="D13" s="30"/>
      <c r="E13" s="30"/>
      <c r="F13" s="30"/>
      <c r="G13" s="30"/>
      <c r="H13" s="30"/>
      <c r="I13" s="35"/>
    </row>
    <row r="14" s="19" customFormat="1" ht="24" customHeight="1" spans="1:9">
      <c r="A14" s="29" t="s">
        <v>260</v>
      </c>
      <c r="B14" s="30">
        <v>160209.088545</v>
      </c>
      <c r="C14" s="30"/>
      <c r="D14" s="30">
        <v>25464.543151</v>
      </c>
      <c r="E14" s="30">
        <v>52799.281407</v>
      </c>
      <c r="F14" s="30">
        <v>13938.403089</v>
      </c>
      <c r="G14" s="30">
        <v>67562.96501</v>
      </c>
      <c r="H14" s="30"/>
      <c r="I14" s="35">
        <v>443.895888</v>
      </c>
    </row>
    <row r="15" s="19" customFormat="1" ht="24" customHeight="1" spans="1:9">
      <c r="A15" s="29" t="s">
        <v>261</v>
      </c>
      <c r="B15" s="30">
        <v>153656.250686</v>
      </c>
      <c r="C15" s="30"/>
      <c r="D15" s="30">
        <v>25459.2279</v>
      </c>
      <c r="E15" s="30">
        <v>52545.8412</v>
      </c>
      <c r="F15" s="30">
        <v>13938.403089</v>
      </c>
      <c r="G15" s="30">
        <v>61449.11701</v>
      </c>
      <c r="H15" s="30"/>
      <c r="I15" s="35">
        <v>263.661487</v>
      </c>
    </row>
    <row r="16" s="19" customFormat="1" ht="24" customHeight="1" spans="1:9">
      <c r="A16" s="29" t="s">
        <v>262</v>
      </c>
      <c r="B16" s="30">
        <v>110.324675</v>
      </c>
      <c r="C16" s="30"/>
      <c r="D16" s="30"/>
      <c r="E16" s="30">
        <v>110.324675</v>
      </c>
      <c r="F16" s="30"/>
      <c r="G16" s="30"/>
      <c r="H16" s="30"/>
      <c r="I16" s="35"/>
    </row>
    <row r="17" s="19" customFormat="1" ht="24" customHeight="1" spans="1:9">
      <c r="A17" s="29" t="s">
        <v>263</v>
      </c>
      <c r="B17" s="30">
        <v>161.015183</v>
      </c>
      <c r="C17" s="30"/>
      <c r="D17" s="30">
        <v>5.315251</v>
      </c>
      <c r="E17" s="30">
        <v>143.115532</v>
      </c>
      <c r="F17" s="30"/>
      <c r="G17" s="30"/>
      <c r="H17" s="30"/>
      <c r="I17" s="35">
        <v>12.5844</v>
      </c>
    </row>
    <row r="18" s="19" customFormat="1" ht="24" customHeight="1" spans="1:9">
      <c r="A18" s="29" t="s">
        <v>264</v>
      </c>
      <c r="B18" s="30"/>
      <c r="C18" s="30"/>
      <c r="D18" s="30"/>
      <c r="E18" s="30"/>
      <c r="F18" s="30"/>
      <c r="G18" s="30"/>
      <c r="H18" s="30"/>
      <c r="I18" s="35"/>
    </row>
    <row r="19" s="19" customFormat="1" ht="24" customHeight="1" spans="1:9">
      <c r="A19" s="29" t="s">
        <v>265</v>
      </c>
      <c r="B19" s="30"/>
      <c r="C19" s="30"/>
      <c r="D19" s="30"/>
      <c r="E19" s="30"/>
      <c r="F19" s="30"/>
      <c r="G19" s="30"/>
      <c r="H19" s="30"/>
      <c r="I19" s="35"/>
    </row>
    <row r="20" s="19" customFormat="1" ht="24" customHeight="1" spans="1:9">
      <c r="A20" s="29" t="s">
        <v>266</v>
      </c>
      <c r="B20" s="30">
        <v>19044.022481</v>
      </c>
      <c r="C20" s="30"/>
      <c r="D20" s="30">
        <v>9269.592167</v>
      </c>
      <c r="E20" s="30"/>
      <c r="F20" s="30">
        <v>1586.161946</v>
      </c>
      <c r="G20" s="30">
        <v>8123.481258</v>
      </c>
      <c r="H20" s="30"/>
      <c r="I20" s="35">
        <v>64.78711</v>
      </c>
    </row>
    <row r="21" s="19" customFormat="1" ht="24" customHeight="1" spans="1:9">
      <c r="A21" s="31" t="s">
        <v>267</v>
      </c>
      <c r="B21" s="32">
        <v>159516.868595</v>
      </c>
      <c r="C21" s="32"/>
      <c r="D21" s="32">
        <v>61520.051043</v>
      </c>
      <c r="E21" s="32">
        <v>4395.997631</v>
      </c>
      <c r="F21" s="32">
        <v>32038.765165</v>
      </c>
      <c r="G21" s="32">
        <v>57489.876573</v>
      </c>
      <c r="H21" s="32"/>
      <c r="I21" s="36">
        <v>4072.178183</v>
      </c>
    </row>
  </sheetData>
  <mergeCells count="1">
    <mergeCell ref="A2:I2"/>
  </mergeCells>
  <printOptions horizontalCentered="1"/>
  <pageMargins left="0.432638888888889" right="0.235416666666667" top="0.313888888888889" bottom="0.313888888888889" header="0.354166666666667" footer="0.354166666666667"/>
  <pageSetup paperSize="9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E415"/>
  <sheetViews>
    <sheetView workbookViewId="0">
      <selection activeCell="I20" sqref="I20"/>
    </sheetView>
  </sheetViews>
  <sheetFormatPr defaultColWidth="6.875" defaultRowHeight="12.75" customHeight="1" outlineLevelCol="4"/>
  <cols>
    <col min="1" max="3" width="8.625" style="1" customWidth="1"/>
    <col min="4" max="4" width="34.875" style="1" customWidth="1"/>
    <col min="5" max="5" width="18" style="1" customWidth="1"/>
    <col min="6" max="16384" width="6.875" style="1"/>
  </cols>
  <sheetData>
    <row r="1" customHeight="1" spans="1:1">
      <c r="A1" s="2" t="s">
        <v>268</v>
      </c>
    </row>
    <row r="2" ht="32" customHeight="1" spans="1:5">
      <c r="A2" s="3" t="s">
        <v>269</v>
      </c>
      <c r="B2" s="3"/>
      <c r="C2" s="3"/>
      <c r="D2" s="3"/>
      <c r="E2" s="3"/>
    </row>
    <row r="3" customHeight="1" spans="5:5">
      <c r="E3" s="4" t="s">
        <v>270</v>
      </c>
    </row>
    <row r="4" ht="21" customHeight="1" spans="1:5">
      <c r="A4" s="5" t="s">
        <v>271</v>
      </c>
      <c r="B4" s="5"/>
      <c r="C4" s="6"/>
      <c r="D4" s="6" t="s">
        <v>272</v>
      </c>
      <c r="E4" s="5" t="s">
        <v>152</v>
      </c>
    </row>
    <row r="5" ht="21" customHeight="1" spans="1:5">
      <c r="A5" s="7" t="s">
        <v>273</v>
      </c>
      <c r="B5" s="7" t="s">
        <v>274</v>
      </c>
      <c r="C5" s="8" t="s">
        <v>275</v>
      </c>
      <c r="D5" s="9"/>
      <c r="E5" s="10"/>
    </row>
    <row r="6" ht="18" customHeight="1" spans="1:5">
      <c r="A6" s="11"/>
      <c r="B6" s="11"/>
      <c r="C6" s="11"/>
      <c r="D6" s="12" t="s">
        <v>243</v>
      </c>
      <c r="E6" s="13">
        <v>5870150111.97</v>
      </c>
    </row>
    <row r="7" ht="18" customHeight="1" spans="1:5">
      <c r="A7" s="11" t="s">
        <v>276</v>
      </c>
      <c r="B7" s="11"/>
      <c r="C7" s="11"/>
      <c r="D7" s="14" t="s">
        <v>277</v>
      </c>
      <c r="E7" s="13">
        <v>656427943.4</v>
      </c>
    </row>
    <row r="8" ht="18" customHeight="1" spans="1:5">
      <c r="A8" s="11" t="s">
        <v>278</v>
      </c>
      <c r="B8" s="11" t="s">
        <v>279</v>
      </c>
      <c r="C8" s="11"/>
      <c r="D8" s="14" t="s">
        <v>280</v>
      </c>
      <c r="E8" s="13">
        <v>9714970</v>
      </c>
    </row>
    <row r="9" ht="18" customHeight="1" spans="1:5">
      <c r="A9" s="11" t="s">
        <v>281</v>
      </c>
      <c r="B9" s="11" t="s">
        <v>282</v>
      </c>
      <c r="C9" s="11" t="s">
        <v>279</v>
      </c>
      <c r="D9" s="14" t="s">
        <v>283</v>
      </c>
      <c r="E9" s="13">
        <v>5143232</v>
      </c>
    </row>
    <row r="10" ht="18" customHeight="1" spans="1:5">
      <c r="A10" s="11" t="s">
        <v>281</v>
      </c>
      <c r="B10" s="11" t="s">
        <v>282</v>
      </c>
      <c r="C10" s="11" t="s">
        <v>284</v>
      </c>
      <c r="D10" s="14" t="s">
        <v>285</v>
      </c>
      <c r="E10" s="13">
        <v>3391738</v>
      </c>
    </row>
    <row r="11" ht="18" customHeight="1" spans="1:5">
      <c r="A11" s="11" t="s">
        <v>281</v>
      </c>
      <c r="B11" s="11" t="s">
        <v>282</v>
      </c>
      <c r="C11" s="11" t="s">
        <v>286</v>
      </c>
      <c r="D11" s="14" t="s">
        <v>287</v>
      </c>
      <c r="E11" s="13">
        <v>1180000</v>
      </c>
    </row>
    <row r="12" ht="18" customHeight="1" spans="1:5">
      <c r="A12" s="11" t="s">
        <v>278</v>
      </c>
      <c r="B12" s="11" t="s">
        <v>284</v>
      </c>
      <c r="C12" s="11"/>
      <c r="D12" s="14" t="s">
        <v>288</v>
      </c>
      <c r="E12" s="13">
        <v>5740541</v>
      </c>
    </row>
    <row r="13" ht="18" customHeight="1" spans="1:5">
      <c r="A13" s="11" t="s">
        <v>281</v>
      </c>
      <c r="B13" s="11" t="s">
        <v>282</v>
      </c>
      <c r="C13" s="11" t="s">
        <v>279</v>
      </c>
      <c r="D13" s="14" t="s">
        <v>289</v>
      </c>
      <c r="E13" s="13">
        <v>3797196</v>
      </c>
    </row>
    <row r="14" ht="18" customHeight="1" spans="1:5">
      <c r="A14" s="11" t="s">
        <v>281</v>
      </c>
      <c r="B14" s="11" t="s">
        <v>282</v>
      </c>
      <c r="C14" s="11" t="s">
        <v>284</v>
      </c>
      <c r="D14" s="14" t="s">
        <v>290</v>
      </c>
      <c r="E14" s="13">
        <v>469345</v>
      </c>
    </row>
    <row r="15" ht="18" customHeight="1" spans="1:5">
      <c r="A15" s="11" t="s">
        <v>281</v>
      </c>
      <c r="B15" s="11" t="s">
        <v>282</v>
      </c>
      <c r="C15" s="11" t="s">
        <v>286</v>
      </c>
      <c r="D15" s="14" t="s">
        <v>291</v>
      </c>
      <c r="E15" s="13">
        <v>1080000</v>
      </c>
    </row>
    <row r="16" ht="18" customHeight="1" spans="1:5">
      <c r="A16" s="11" t="s">
        <v>281</v>
      </c>
      <c r="B16" s="11" t="s">
        <v>282</v>
      </c>
      <c r="C16" s="11" t="s">
        <v>292</v>
      </c>
      <c r="D16" s="14" t="s">
        <v>293</v>
      </c>
      <c r="E16" s="13">
        <v>250000</v>
      </c>
    </row>
    <row r="17" ht="18" customHeight="1" spans="1:5">
      <c r="A17" s="11" t="s">
        <v>281</v>
      </c>
      <c r="B17" s="11" t="s">
        <v>282</v>
      </c>
      <c r="C17" s="11" t="s">
        <v>294</v>
      </c>
      <c r="D17" s="14" t="s">
        <v>295</v>
      </c>
      <c r="E17" s="13">
        <v>144000</v>
      </c>
    </row>
    <row r="18" ht="18" customHeight="1" spans="1:5">
      <c r="A18" s="11" t="s">
        <v>278</v>
      </c>
      <c r="B18" s="11" t="s">
        <v>296</v>
      </c>
      <c r="C18" s="11"/>
      <c r="D18" s="14" t="s">
        <v>297</v>
      </c>
      <c r="E18" s="13">
        <v>159934999.2</v>
      </c>
    </row>
    <row r="19" ht="18" customHeight="1" spans="1:5">
      <c r="A19" s="11" t="s">
        <v>281</v>
      </c>
      <c r="B19" s="11" t="s">
        <v>282</v>
      </c>
      <c r="C19" s="11" t="s">
        <v>279</v>
      </c>
      <c r="D19" s="14" t="s">
        <v>298</v>
      </c>
      <c r="E19" s="13">
        <v>82622762.2</v>
      </c>
    </row>
    <row r="20" ht="18" customHeight="1" spans="1:5">
      <c r="A20" s="11" t="s">
        <v>281</v>
      </c>
      <c r="B20" s="11" t="s">
        <v>282</v>
      </c>
      <c r="C20" s="11" t="s">
        <v>284</v>
      </c>
      <c r="D20" s="14" t="s">
        <v>299</v>
      </c>
      <c r="E20" s="13">
        <v>11188854</v>
      </c>
    </row>
    <row r="21" ht="18" customHeight="1" spans="1:5">
      <c r="A21" s="11" t="s">
        <v>281</v>
      </c>
      <c r="B21" s="11" t="s">
        <v>282</v>
      </c>
      <c r="C21" s="11" t="s">
        <v>300</v>
      </c>
      <c r="D21" s="14" t="s">
        <v>301</v>
      </c>
      <c r="E21" s="13">
        <v>240000</v>
      </c>
    </row>
    <row r="22" ht="18" customHeight="1" spans="1:5">
      <c r="A22" s="11" t="s">
        <v>281</v>
      </c>
      <c r="B22" s="11" t="s">
        <v>282</v>
      </c>
      <c r="C22" s="11" t="s">
        <v>292</v>
      </c>
      <c r="D22" s="14" t="s">
        <v>302</v>
      </c>
      <c r="E22" s="13">
        <v>2750217</v>
      </c>
    </row>
    <row r="23" ht="18" customHeight="1" spans="1:5">
      <c r="A23" s="11" t="s">
        <v>281</v>
      </c>
      <c r="B23" s="11" t="s">
        <v>282</v>
      </c>
      <c r="C23" s="11" t="s">
        <v>303</v>
      </c>
      <c r="D23" s="14" t="s">
        <v>304</v>
      </c>
      <c r="E23" s="13">
        <v>2620242</v>
      </c>
    </row>
    <row r="24" ht="18" customHeight="1" spans="1:5">
      <c r="A24" s="11" t="s">
        <v>281</v>
      </c>
      <c r="B24" s="11" t="s">
        <v>282</v>
      </c>
      <c r="C24" s="11" t="s">
        <v>305</v>
      </c>
      <c r="D24" s="14" t="s">
        <v>306</v>
      </c>
      <c r="E24" s="13">
        <v>59110124</v>
      </c>
    </row>
    <row r="25" ht="18" customHeight="1" spans="1:5">
      <c r="A25" s="11" t="s">
        <v>281</v>
      </c>
      <c r="B25" s="11" t="s">
        <v>282</v>
      </c>
      <c r="C25" s="11" t="s">
        <v>294</v>
      </c>
      <c r="D25" s="14" t="s">
        <v>307</v>
      </c>
      <c r="E25" s="13">
        <v>1402800</v>
      </c>
    </row>
    <row r="26" ht="18" customHeight="1" spans="1:5">
      <c r="A26" s="11" t="s">
        <v>278</v>
      </c>
      <c r="B26" s="11" t="s">
        <v>286</v>
      </c>
      <c r="C26" s="11"/>
      <c r="D26" s="14" t="s">
        <v>308</v>
      </c>
      <c r="E26" s="13">
        <v>7983561</v>
      </c>
    </row>
    <row r="27" ht="18" customHeight="1" spans="1:5">
      <c r="A27" s="11" t="s">
        <v>281</v>
      </c>
      <c r="B27" s="11" t="s">
        <v>282</v>
      </c>
      <c r="C27" s="11" t="s">
        <v>279</v>
      </c>
      <c r="D27" s="14" t="s">
        <v>309</v>
      </c>
      <c r="E27" s="13">
        <v>2983561</v>
      </c>
    </row>
    <row r="28" ht="18" customHeight="1" spans="1:5">
      <c r="A28" s="11" t="s">
        <v>281</v>
      </c>
      <c r="B28" s="11" t="s">
        <v>282</v>
      </c>
      <c r="C28" s="11" t="s">
        <v>284</v>
      </c>
      <c r="D28" s="14" t="s">
        <v>310</v>
      </c>
      <c r="E28" s="13">
        <v>5000000</v>
      </c>
    </row>
    <row r="29" ht="18" customHeight="1" spans="1:5">
      <c r="A29" s="11" t="s">
        <v>278</v>
      </c>
      <c r="B29" s="11" t="s">
        <v>300</v>
      </c>
      <c r="C29" s="11"/>
      <c r="D29" s="14" t="s">
        <v>311</v>
      </c>
      <c r="E29" s="13">
        <v>2307404</v>
      </c>
    </row>
    <row r="30" ht="18" customHeight="1" spans="1:5">
      <c r="A30" s="11" t="s">
        <v>281</v>
      </c>
      <c r="B30" s="11" t="s">
        <v>282</v>
      </c>
      <c r="C30" s="11" t="s">
        <v>279</v>
      </c>
      <c r="D30" s="14" t="s">
        <v>312</v>
      </c>
      <c r="E30" s="13">
        <v>1657404</v>
      </c>
    </row>
    <row r="31" ht="18" customHeight="1" spans="1:5">
      <c r="A31" s="11" t="s">
        <v>281</v>
      </c>
      <c r="B31" s="11" t="s">
        <v>282</v>
      </c>
      <c r="C31" s="11" t="s">
        <v>313</v>
      </c>
      <c r="D31" s="14" t="s">
        <v>314</v>
      </c>
      <c r="E31" s="13">
        <v>650000</v>
      </c>
    </row>
    <row r="32" ht="18" customHeight="1" spans="1:5">
      <c r="A32" s="11" t="s">
        <v>278</v>
      </c>
      <c r="B32" s="11" t="s">
        <v>292</v>
      </c>
      <c r="C32" s="11"/>
      <c r="D32" s="14" t="s">
        <v>315</v>
      </c>
      <c r="E32" s="13">
        <v>33264965</v>
      </c>
    </row>
    <row r="33" ht="18" customHeight="1" spans="1:5">
      <c r="A33" s="11" t="s">
        <v>281</v>
      </c>
      <c r="B33" s="11" t="s">
        <v>282</v>
      </c>
      <c r="C33" s="11" t="s">
        <v>279</v>
      </c>
      <c r="D33" s="14" t="s">
        <v>316</v>
      </c>
      <c r="E33" s="13">
        <v>15487254</v>
      </c>
    </row>
    <row r="34" ht="18" customHeight="1" spans="1:5">
      <c r="A34" s="11" t="s">
        <v>281</v>
      </c>
      <c r="B34" s="11" t="s">
        <v>282</v>
      </c>
      <c r="C34" s="11" t="s">
        <v>284</v>
      </c>
      <c r="D34" s="14" t="s">
        <v>317</v>
      </c>
      <c r="E34" s="13">
        <v>4472438</v>
      </c>
    </row>
    <row r="35" ht="18" customHeight="1" spans="1:5">
      <c r="A35" s="11" t="s">
        <v>281</v>
      </c>
      <c r="B35" s="11" t="s">
        <v>282</v>
      </c>
      <c r="C35" s="11" t="s">
        <v>300</v>
      </c>
      <c r="D35" s="14" t="s">
        <v>318</v>
      </c>
      <c r="E35" s="13">
        <v>100000</v>
      </c>
    </row>
    <row r="36" ht="18" customHeight="1" spans="1:5">
      <c r="A36" s="11" t="s">
        <v>281</v>
      </c>
      <c r="B36" s="11" t="s">
        <v>282</v>
      </c>
      <c r="C36" s="11" t="s">
        <v>305</v>
      </c>
      <c r="D36" s="14" t="s">
        <v>319</v>
      </c>
      <c r="E36" s="13">
        <v>11165273</v>
      </c>
    </row>
    <row r="37" ht="18" customHeight="1" spans="1:5">
      <c r="A37" s="11" t="s">
        <v>281</v>
      </c>
      <c r="B37" s="11" t="s">
        <v>282</v>
      </c>
      <c r="C37" s="11" t="s">
        <v>294</v>
      </c>
      <c r="D37" s="14" t="s">
        <v>320</v>
      </c>
      <c r="E37" s="13">
        <v>2040000</v>
      </c>
    </row>
    <row r="38" ht="18" customHeight="1" spans="1:5">
      <c r="A38" s="11" t="s">
        <v>278</v>
      </c>
      <c r="B38" s="11" t="s">
        <v>313</v>
      </c>
      <c r="C38" s="11"/>
      <c r="D38" s="14" t="s">
        <v>321</v>
      </c>
      <c r="E38" s="13">
        <v>30070000</v>
      </c>
    </row>
    <row r="39" ht="18" customHeight="1" spans="1:5">
      <c r="A39" s="11" t="s">
        <v>281</v>
      </c>
      <c r="B39" s="11" t="s">
        <v>282</v>
      </c>
      <c r="C39" s="11" t="s">
        <v>279</v>
      </c>
      <c r="D39" s="14" t="s">
        <v>322</v>
      </c>
      <c r="E39" s="13">
        <v>30070000</v>
      </c>
    </row>
    <row r="40" ht="18" customHeight="1" spans="1:5">
      <c r="A40" s="11" t="s">
        <v>278</v>
      </c>
      <c r="B40" s="11" t="s">
        <v>303</v>
      </c>
      <c r="C40" s="11"/>
      <c r="D40" s="14" t="s">
        <v>323</v>
      </c>
      <c r="E40" s="13">
        <v>7160933</v>
      </c>
    </row>
    <row r="41" ht="18" customHeight="1" spans="1:5">
      <c r="A41" s="11" t="s">
        <v>281</v>
      </c>
      <c r="B41" s="11" t="s">
        <v>282</v>
      </c>
      <c r="C41" s="11" t="s">
        <v>279</v>
      </c>
      <c r="D41" s="14" t="s">
        <v>324</v>
      </c>
      <c r="E41" s="13">
        <v>7160933</v>
      </c>
    </row>
    <row r="42" ht="18" customHeight="1" spans="1:5">
      <c r="A42" s="11" t="s">
        <v>278</v>
      </c>
      <c r="B42" s="11" t="s">
        <v>325</v>
      </c>
      <c r="C42" s="11"/>
      <c r="D42" s="14" t="s">
        <v>326</v>
      </c>
      <c r="E42" s="13">
        <v>5579257</v>
      </c>
    </row>
    <row r="43" ht="18" customHeight="1" spans="1:5">
      <c r="A43" s="11" t="s">
        <v>281</v>
      </c>
      <c r="B43" s="11" t="s">
        <v>282</v>
      </c>
      <c r="C43" s="11" t="s">
        <v>279</v>
      </c>
      <c r="D43" s="14" t="s">
        <v>327</v>
      </c>
      <c r="E43" s="13">
        <v>823257</v>
      </c>
    </row>
    <row r="44" ht="18" customHeight="1" spans="1:5">
      <c r="A44" s="11" t="s">
        <v>281</v>
      </c>
      <c r="B44" s="11" t="s">
        <v>282</v>
      </c>
      <c r="C44" s="11" t="s">
        <v>294</v>
      </c>
      <c r="D44" s="14" t="s">
        <v>328</v>
      </c>
      <c r="E44" s="13">
        <v>4756000</v>
      </c>
    </row>
    <row r="45" ht="18" customHeight="1" spans="1:5">
      <c r="A45" s="11" t="s">
        <v>278</v>
      </c>
      <c r="B45" s="11" t="s">
        <v>329</v>
      </c>
      <c r="C45" s="11"/>
      <c r="D45" s="14" t="s">
        <v>330</v>
      </c>
      <c r="E45" s="13">
        <v>22718286</v>
      </c>
    </row>
    <row r="46" ht="18" customHeight="1" spans="1:5">
      <c r="A46" s="11" t="s">
        <v>281</v>
      </c>
      <c r="B46" s="11" t="s">
        <v>282</v>
      </c>
      <c r="C46" s="11" t="s">
        <v>279</v>
      </c>
      <c r="D46" s="14" t="s">
        <v>331</v>
      </c>
      <c r="E46" s="13">
        <v>13892001</v>
      </c>
    </row>
    <row r="47" ht="18" customHeight="1" spans="1:5">
      <c r="A47" s="11" t="s">
        <v>281</v>
      </c>
      <c r="B47" s="11" t="s">
        <v>282</v>
      </c>
      <c r="C47" s="11" t="s">
        <v>284</v>
      </c>
      <c r="D47" s="14" t="s">
        <v>332</v>
      </c>
      <c r="E47" s="13">
        <v>8826285</v>
      </c>
    </row>
    <row r="48" ht="18" customHeight="1" spans="1:5">
      <c r="A48" s="11" t="s">
        <v>278</v>
      </c>
      <c r="B48" s="11" t="s">
        <v>333</v>
      </c>
      <c r="C48" s="11"/>
      <c r="D48" s="14" t="s">
        <v>334</v>
      </c>
      <c r="E48" s="13">
        <v>4274083.2</v>
      </c>
    </row>
    <row r="49" ht="18" customHeight="1" spans="1:5">
      <c r="A49" s="11" t="s">
        <v>281</v>
      </c>
      <c r="B49" s="11" t="s">
        <v>282</v>
      </c>
      <c r="C49" s="11" t="s">
        <v>279</v>
      </c>
      <c r="D49" s="14" t="s">
        <v>335</v>
      </c>
      <c r="E49" s="13">
        <v>4274083.2</v>
      </c>
    </row>
    <row r="50" ht="18" customHeight="1" spans="1:5">
      <c r="A50" s="11" t="s">
        <v>278</v>
      </c>
      <c r="B50" s="11" t="s">
        <v>336</v>
      </c>
      <c r="C50" s="11"/>
      <c r="D50" s="14" t="s">
        <v>337</v>
      </c>
      <c r="E50" s="13">
        <v>1006650</v>
      </c>
    </row>
    <row r="51" ht="18" customHeight="1" spans="1:5">
      <c r="A51" s="11" t="s">
        <v>281</v>
      </c>
      <c r="B51" s="11" t="s">
        <v>282</v>
      </c>
      <c r="C51" s="11" t="s">
        <v>279</v>
      </c>
      <c r="D51" s="14" t="s">
        <v>338</v>
      </c>
      <c r="E51" s="13">
        <v>1006650</v>
      </c>
    </row>
    <row r="52" ht="18" customHeight="1" spans="1:5">
      <c r="A52" s="11" t="s">
        <v>278</v>
      </c>
      <c r="B52" s="11" t="s">
        <v>339</v>
      </c>
      <c r="C52" s="11"/>
      <c r="D52" s="14" t="s">
        <v>340</v>
      </c>
      <c r="E52" s="13">
        <v>876882</v>
      </c>
    </row>
    <row r="53" ht="18" customHeight="1" spans="1:5">
      <c r="A53" s="11" t="s">
        <v>281</v>
      </c>
      <c r="B53" s="11" t="s">
        <v>282</v>
      </c>
      <c r="C53" s="11" t="s">
        <v>279</v>
      </c>
      <c r="D53" s="14" t="s">
        <v>341</v>
      </c>
      <c r="E53" s="13">
        <v>817482</v>
      </c>
    </row>
    <row r="54" ht="18" customHeight="1" spans="1:5">
      <c r="A54" s="11" t="s">
        <v>281</v>
      </c>
      <c r="B54" s="11" t="s">
        <v>282</v>
      </c>
      <c r="C54" s="11" t="s">
        <v>294</v>
      </c>
      <c r="D54" s="14" t="s">
        <v>342</v>
      </c>
      <c r="E54" s="13">
        <v>59400</v>
      </c>
    </row>
    <row r="55" ht="18" customHeight="1" spans="1:5">
      <c r="A55" s="11" t="s">
        <v>278</v>
      </c>
      <c r="B55" s="11" t="s">
        <v>343</v>
      </c>
      <c r="C55" s="11"/>
      <c r="D55" s="14" t="s">
        <v>344</v>
      </c>
      <c r="E55" s="13">
        <v>2344424</v>
      </c>
    </row>
    <row r="56" ht="18" customHeight="1" spans="1:5">
      <c r="A56" s="11" t="s">
        <v>281</v>
      </c>
      <c r="B56" s="11" t="s">
        <v>282</v>
      </c>
      <c r="C56" s="11" t="s">
        <v>279</v>
      </c>
      <c r="D56" s="14" t="s">
        <v>345</v>
      </c>
      <c r="E56" s="13">
        <v>2244424</v>
      </c>
    </row>
    <row r="57" ht="18" customHeight="1" spans="1:5">
      <c r="A57" s="11" t="s">
        <v>281</v>
      </c>
      <c r="B57" s="11" t="s">
        <v>282</v>
      </c>
      <c r="C57" s="11" t="s">
        <v>284</v>
      </c>
      <c r="D57" s="14" t="s">
        <v>346</v>
      </c>
      <c r="E57" s="13">
        <v>100000</v>
      </c>
    </row>
    <row r="58" ht="18" customHeight="1" spans="1:5">
      <c r="A58" s="11" t="s">
        <v>278</v>
      </c>
      <c r="B58" s="11" t="s">
        <v>347</v>
      </c>
      <c r="C58" s="11"/>
      <c r="D58" s="14" t="s">
        <v>348</v>
      </c>
      <c r="E58" s="13">
        <v>32473290</v>
      </c>
    </row>
    <row r="59" ht="18" customHeight="1" spans="1:5">
      <c r="A59" s="11" t="s">
        <v>281</v>
      </c>
      <c r="B59" s="11" t="s">
        <v>282</v>
      </c>
      <c r="C59" s="11" t="s">
        <v>279</v>
      </c>
      <c r="D59" s="14" t="s">
        <v>349</v>
      </c>
      <c r="E59" s="13">
        <v>18979013</v>
      </c>
    </row>
    <row r="60" ht="18" customHeight="1" spans="1:5">
      <c r="A60" s="11" t="s">
        <v>281</v>
      </c>
      <c r="B60" s="11" t="s">
        <v>282</v>
      </c>
      <c r="C60" s="11" t="s">
        <v>284</v>
      </c>
      <c r="D60" s="14" t="s">
        <v>350</v>
      </c>
      <c r="E60" s="13">
        <v>13494277</v>
      </c>
    </row>
    <row r="61" ht="18" customHeight="1" spans="1:5">
      <c r="A61" s="11" t="s">
        <v>278</v>
      </c>
      <c r="B61" s="11" t="s">
        <v>351</v>
      </c>
      <c r="C61" s="11"/>
      <c r="D61" s="14" t="s">
        <v>352</v>
      </c>
      <c r="E61" s="13">
        <v>5895334</v>
      </c>
    </row>
    <row r="62" ht="18" customHeight="1" spans="1:5">
      <c r="A62" s="11" t="s">
        <v>281</v>
      </c>
      <c r="B62" s="11" t="s">
        <v>282</v>
      </c>
      <c r="C62" s="11" t="s">
        <v>279</v>
      </c>
      <c r="D62" s="14" t="s">
        <v>353</v>
      </c>
      <c r="E62" s="13">
        <v>2184508</v>
      </c>
    </row>
    <row r="63" ht="18" customHeight="1" spans="1:5">
      <c r="A63" s="11" t="s">
        <v>281</v>
      </c>
      <c r="B63" s="11" t="s">
        <v>282</v>
      </c>
      <c r="C63" s="11" t="s">
        <v>294</v>
      </c>
      <c r="D63" s="14" t="s">
        <v>354</v>
      </c>
      <c r="E63" s="13">
        <v>3710826</v>
      </c>
    </row>
    <row r="64" ht="18" customHeight="1" spans="1:5">
      <c r="A64" s="11" t="s">
        <v>278</v>
      </c>
      <c r="B64" s="11" t="s">
        <v>355</v>
      </c>
      <c r="C64" s="11"/>
      <c r="D64" s="14" t="s">
        <v>356</v>
      </c>
      <c r="E64" s="13">
        <v>3173267</v>
      </c>
    </row>
    <row r="65" ht="18" customHeight="1" spans="1:5">
      <c r="A65" s="11" t="s">
        <v>281</v>
      </c>
      <c r="B65" s="11" t="s">
        <v>282</v>
      </c>
      <c r="C65" s="11" t="s">
        <v>279</v>
      </c>
      <c r="D65" s="14" t="s">
        <v>357</v>
      </c>
      <c r="E65" s="13">
        <v>1193563</v>
      </c>
    </row>
    <row r="66" ht="18" customHeight="1" spans="1:5">
      <c r="A66" s="11" t="s">
        <v>281</v>
      </c>
      <c r="B66" s="11" t="s">
        <v>282</v>
      </c>
      <c r="C66" s="11" t="s">
        <v>284</v>
      </c>
      <c r="D66" s="14" t="s">
        <v>358</v>
      </c>
      <c r="E66" s="13">
        <v>1979704</v>
      </c>
    </row>
    <row r="67" ht="18" customHeight="1" spans="1:5">
      <c r="A67" s="11" t="s">
        <v>278</v>
      </c>
      <c r="B67" s="11" t="s">
        <v>359</v>
      </c>
      <c r="C67" s="11"/>
      <c r="D67" s="14" t="s">
        <v>360</v>
      </c>
      <c r="E67" s="13">
        <v>2642172</v>
      </c>
    </row>
    <row r="68" ht="18" customHeight="1" spans="1:5">
      <c r="A68" s="11" t="s">
        <v>281</v>
      </c>
      <c r="B68" s="11" t="s">
        <v>282</v>
      </c>
      <c r="C68" s="11" t="s">
        <v>279</v>
      </c>
      <c r="D68" s="14" t="s">
        <v>361</v>
      </c>
      <c r="E68" s="13">
        <v>1076051</v>
      </c>
    </row>
    <row r="69" ht="18" customHeight="1" spans="1:5">
      <c r="A69" s="11" t="s">
        <v>281</v>
      </c>
      <c r="B69" s="11" t="s">
        <v>282</v>
      </c>
      <c r="C69" s="11" t="s">
        <v>284</v>
      </c>
      <c r="D69" s="14" t="s">
        <v>362</v>
      </c>
      <c r="E69" s="13">
        <v>1566121</v>
      </c>
    </row>
    <row r="70" ht="18" customHeight="1" spans="1:5">
      <c r="A70" s="11" t="s">
        <v>278</v>
      </c>
      <c r="B70" s="11" t="s">
        <v>363</v>
      </c>
      <c r="C70" s="11"/>
      <c r="D70" s="14" t="s">
        <v>364</v>
      </c>
      <c r="E70" s="13">
        <v>539901</v>
      </c>
    </row>
    <row r="71" ht="18" customHeight="1" spans="1:5">
      <c r="A71" s="11" t="s">
        <v>281</v>
      </c>
      <c r="B71" s="11" t="s">
        <v>282</v>
      </c>
      <c r="C71" s="11" t="s">
        <v>279</v>
      </c>
      <c r="D71" s="14" t="s">
        <v>365</v>
      </c>
      <c r="E71" s="13">
        <v>539901</v>
      </c>
    </row>
    <row r="72" ht="18" customHeight="1" spans="1:5">
      <c r="A72" s="11" t="s">
        <v>278</v>
      </c>
      <c r="B72" s="11" t="s">
        <v>366</v>
      </c>
      <c r="C72" s="11"/>
      <c r="D72" s="14" t="s">
        <v>367</v>
      </c>
      <c r="E72" s="13">
        <v>476602</v>
      </c>
    </row>
    <row r="73" ht="18" customHeight="1" spans="1:5">
      <c r="A73" s="11" t="s">
        <v>281</v>
      </c>
      <c r="B73" s="11" t="s">
        <v>282</v>
      </c>
      <c r="C73" s="11" t="s">
        <v>279</v>
      </c>
      <c r="D73" s="14" t="s">
        <v>368</v>
      </c>
      <c r="E73" s="13">
        <v>476602</v>
      </c>
    </row>
    <row r="74" ht="18" customHeight="1" spans="1:5">
      <c r="A74" s="11" t="s">
        <v>278</v>
      </c>
      <c r="B74" s="11" t="s">
        <v>369</v>
      </c>
      <c r="C74" s="11"/>
      <c r="D74" s="14" t="s">
        <v>370</v>
      </c>
      <c r="E74" s="13">
        <v>32683422</v>
      </c>
    </row>
    <row r="75" ht="18" customHeight="1" spans="1:5">
      <c r="A75" s="11" t="s">
        <v>281</v>
      </c>
      <c r="B75" s="11" t="s">
        <v>282</v>
      </c>
      <c r="C75" s="11" t="s">
        <v>279</v>
      </c>
      <c r="D75" s="14" t="s">
        <v>368</v>
      </c>
      <c r="E75" s="13">
        <v>31981622</v>
      </c>
    </row>
    <row r="76" ht="18" customHeight="1" spans="1:5">
      <c r="A76" s="11" t="s">
        <v>281</v>
      </c>
      <c r="B76" s="11" t="s">
        <v>282</v>
      </c>
      <c r="C76" s="11" t="s">
        <v>371</v>
      </c>
      <c r="D76" s="14" t="s">
        <v>372</v>
      </c>
      <c r="E76" s="13">
        <v>40000</v>
      </c>
    </row>
    <row r="77" ht="18" customHeight="1" spans="1:5">
      <c r="A77" s="11" t="s">
        <v>281</v>
      </c>
      <c r="B77" s="11" t="s">
        <v>282</v>
      </c>
      <c r="C77" s="11" t="s">
        <v>294</v>
      </c>
      <c r="D77" s="14" t="s">
        <v>373</v>
      </c>
      <c r="E77" s="13">
        <v>661800</v>
      </c>
    </row>
    <row r="78" ht="18" customHeight="1" spans="1:5">
      <c r="A78" s="11" t="s">
        <v>278</v>
      </c>
      <c r="B78" s="11" t="s">
        <v>294</v>
      </c>
      <c r="C78" s="11"/>
      <c r="D78" s="14" t="s">
        <v>374</v>
      </c>
      <c r="E78" s="13">
        <v>285567000</v>
      </c>
    </row>
    <row r="79" ht="18" customHeight="1" spans="1:5">
      <c r="A79" s="11" t="s">
        <v>281</v>
      </c>
      <c r="B79" s="11" t="s">
        <v>282</v>
      </c>
      <c r="C79" s="11" t="s">
        <v>294</v>
      </c>
      <c r="D79" s="14" t="s">
        <v>375</v>
      </c>
      <c r="E79" s="13">
        <v>285567000</v>
      </c>
    </row>
    <row r="80" ht="18" customHeight="1" spans="1:5">
      <c r="A80" s="11" t="s">
        <v>376</v>
      </c>
      <c r="B80" s="11"/>
      <c r="C80" s="11"/>
      <c r="D80" s="14" t="s">
        <v>377</v>
      </c>
      <c r="E80" s="13">
        <v>594701</v>
      </c>
    </row>
    <row r="81" ht="18" customHeight="1" spans="1:5">
      <c r="A81" s="11" t="s">
        <v>378</v>
      </c>
      <c r="B81" s="11" t="s">
        <v>292</v>
      </c>
      <c r="C81" s="11"/>
      <c r="D81" s="14" t="s">
        <v>379</v>
      </c>
      <c r="E81" s="13">
        <v>594701</v>
      </c>
    </row>
    <row r="82" ht="18" customHeight="1" spans="1:5">
      <c r="A82" s="11" t="s">
        <v>281</v>
      </c>
      <c r="B82" s="11" t="s">
        <v>282</v>
      </c>
      <c r="C82" s="11" t="s">
        <v>296</v>
      </c>
      <c r="D82" s="14" t="s">
        <v>380</v>
      </c>
      <c r="E82" s="13">
        <v>300000</v>
      </c>
    </row>
    <row r="83" ht="18" customHeight="1" spans="1:5">
      <c r="A83" s="11" t="s">
        <v>281</v>
      </c>
      <c r="B83" s="11" t="s">
        <v>282</v>
      </c>
      <c r="C83" s="11" t="s">
        <v>313</v>
      </c>
      <c r="D83" s="14" t="s">
        <v>381</v>
      </c>
      <c r="E83" s="13">
        <v>294701</v>
      </c>
    </row>
    <row r="84" ht="18" customHeight="1" spans="1:5">
      <c r="A84" s="11" t="s">
        <v>382</v>
      </c>
      <c r="B84" s="11"/>
      <c r="C84" s="11"/>
      <c r="D84" s="14" t="s">
        <v>383</v>
      </c>
      <c r="E84" s="13">
        <v>186225994</v>
      </c>
    </row>
    <row r="85" ht="18" customHeight="1" spans="1:5">
      <c r="A85" s="11" t="s">
        <v>384</v>
      </c>
      <c r="B85" s="11" t="s">
        <v>279</v>
      </c>
      <c r="C85" s="11"/>
      <c r="D85" s="14" t="s">
        <v>385</v>
      </c>
      <c r="E85" s="13">
        <v>360000</v>
      </c>
    </row>
    <row r="86" ht="18" customHeight="1" spans="1:5">
      <c r="A86" s="11" t="s">
        <v>281</v>
      </c>
      <c r="B86" s="11" t="s">
        <v>282</v>
      </c>
      <c r="C86" s="11" t="s">
        <v>279</v>
      </c>
      <c r="D86" s="14" t="s">
        <v>386</v>
      </c>
      <c r="E86" s="13">
        <v>360000</v>
      </c>
    </row>
    <row r="87" ht="18" customHeight="1" spans="1:5">
      <c r="A87" s="11" t="s">
        <v>384</v>
      </c>
      <c r="B87" s="11" t="s">
        <v>284</v>
      </c>
      <c r="C87" s="11"/>
      <c r="D87" s="14" t="s">
        <v>387</v>
      </c>
      <c r="E87" s="13">
        <v>163721555</v>
      </c>
    </row>
    <row r="88" ht="18" customHeight="1" spans="1:5">
      <c r="A88" s="11" t="s">
        <v>281</v>
      </c>
      <c r="B88" s="11" t="s">
        <v>282</v>
      </c>
      <c r="C88" s="11" t="s">
        <v>279</v>
      </c>
      <c r="D88" s="14" t="s">
        <v>388</v>
      </c>
      <c r="E88" s="13">
        <v>92096871</v>
      </c>
    </row>
    <row r="89" ht="18" customHeight="1" spans="1:5">
      <c r="A89" s="11" t="s">
        <v>281</v>
      </c>
      <c r="B89" s="11" t="s">
        <v>282</v>
      </c>
      <c r="C89" s="11" t="s">
        <v>284</v>
      </c>
      <c r="D89" s="14" t="s">
        <v>389</v>
      </c>
      <c r="E89" s="13">
        <v>26670667</v>
      </c>
    </row>
    <row r="90" ht="18" customHeight="1" spans="1:5">
      <c r="A90" s="11" t="s">
        <v>281</v>
      </c>
      <c r="B90" s="11" t="s">
        <v>282</v>
      </c>
      <c r="C90" s="11" t="s">
        <v>390</v>
      </c>
      <c r="D90" s="14" t="s">
        <v>391</v>
      </c>
      <c r="E90" s="13">
        <v>787955</v>
      </c>
    </row>
    <row r="91" ht="18" customHeight="1" spans="1:5">
      <c r="A91" s="11" t="s">
        <v>281</v>
      </c>
      <c r="B91" s="11" t="s">
        <v>282</v>
      </c>
      <c r="C91" s="11" t="s">
        <v>392</v>
      </c>
      <c r="D91" s="14" t="s">
        <v>393</v>
      </c>
      <c r="E91" s="13">
        <v>1305000</v>
      </c>
    </row>
    <row r="92" ht="18" customHeight="1" spans="1:5">
      <c r="A92" s="11" t="s">
        <v>281</v>
      </c>
      <c r="B92" s="11" t="s">
        <v>282</v>
      </c>
      <c r="C92" s="11" t="s">
        <v>305</v>
      </c>
      <c r="D92" s="14" t="s">
        <v>394</v>
      </c>
      <c r="E92" s="13">
        <v>27081062</v>
      </c>
    </row>
    <row r="93" ht="18" customHeight="1" spans="1:5">
      <c r="A93" s="11" t="s">
        <v>281</v>
      </c>
      <c r="B93" s="11" t="s">
        <v>282</v>
      </c>
      <c r="C93" s="11" t="s">
        <v>294</v>
      </c>
      <c r="D93" s="14" t="s">
        <v>395</v>
      </c>
      <c r="E93" s="13">
        <v>15780000</v>
      </c>
    </row>
    <row r="94" ht="18" customHeight="1" spans="1:5">
      <c r="A94" s="11" t="s">
        <v>384</v>
      </c>
      <c r="B94" s="11" t="s">
        <v>296</v>
      </c>
      <c r="C94" s="11"/>
      <c r="D94" s="14" t="s">
        <v>396</v>
      </c>
      <c r="E94" s="13">
        <v>8819568</v>
      </c>
    </row>
    <row r="95" ht="18" customHeight="1" spans="1:5">
      <c r="A95" s="11" t="s">
        <v>281</v>
      </c>
      <c r="B95" s="11" t="s">
        <v>282</v>
      </c>
      <c r="C95" s="11" t="s">
        <v>279</v>
      </c>
      <c r="D95" s="14" t="s">
        <v>397</v>
      </c>
      <c r="E95" s="13">
        <v>8819568</v>
      </c>
    </row>
    <row r="96" ht="18" customHeight="1" spans="1:5">
      <c r="A96" s="11" t="s">
        <v>384</v>
      </c>
      <c r="B96" s="11" t="s">
        <v>300</v>
      </c>
      <c r="C96" s="11"/>
      <c r="D96" s="14" t="s">
        <v>398</v>
      </c>
      <c r="E96" s="13">
        <v>1260000</v>
      </c>
    </row>
    <row r="97" ht="18" customHeight="1" spans="1:5">
      <c r="A97" s="11" t="s">
        <v>281</v>
      </c>
      <c r="B97" s="11" t="s">
        <v>282</v>
      </c>
      <c r="C97" s="11" t="s">
        <v>284</v>
      </c>
      <c r="D97" s="14" t="s">
        <v>399</v>
      </c>
      <c r="E97" s="13">
        <v>1260000</v>
      </c>
    </row>
    <row r="98" ht="18" customHeight="1" spans="1:5">
      <c r="A98" s="11" t="s">
        <v>384</v>
      </c>
      <c r="B98" s="11" t="s">
        <v>292</v>
      </c>
      <c r="C98" s="11"/>
      <c r="D98" s="14" t="s">
        <v>400</v>
      </c>
      <c r="E98" s="13">
        <v>11834871</v>
      </c>
    </row>
    <row r="99" ht="18" customHeight="1" spans="1:5">
      <c r="A99" s="11" t="s">
        <v>281</v>
      </c>
      <c r="B99" s="11" t="s">
        <v>282</v>
      </c>
      <c r="C99" s="11" t="s">
        <v>279</v>
      </c>
      <c r="D99" s="14" t="s">
        <v>401</v>
      </c>
      <c r="E99" s="13">
        <v>9394871</v>
      </c>
    </row>
    <row r="100" ht="18" customHeight="1" spans="1:5">
      <c r="A100" s="11" t="s">
        <v>281</v>
      </c>
      <c r="B100" s="11" t="s">
        <v>282</v>
      </c>
      <c r="C100" s="11" t="s">
        <v>284</v>
      </c>
      <c r="D100" s="14" t="s">
        <v>402</v>
      </c>
      <c r="E100" s="13">
        <v>2340000</v>
      </c>
    </row>
    <row r="101" ht="18" customHeight="1" spans="1:5">
      <c r="A101" s="11" t="s">
        <v>281</v>
      </c>
      <c r="B101" s="11" t="s">
        <v>282</v>
      </c>
      <c r="C101" s="11" t="s">
        <v>313</v>
      </c>
      <c r="D101" s="14" t="s">
        <v>403</v>
      </c>
      <c r="E101" s="13">
        <v>100000</v>
      </c>
    </row>
    <row r="102" ht="18" customHeight="1" spans="1:5">
      <c r="A102" s="11" t="s">
        <v>384</v>
      </c>
      <c r="B102" s="11" t="s">
        <v>294</v>
      </c>
      <c r="C102" s="11"/>
      <c r="D102" s="14" t="s">
        <v>404</v>
      </c>
      <c r="E102" s="13">
        <v>230000</v>
      </c>
    </row>
    <row r="103" ht="18" customHeight="1" spans="1:5">
      <c r="A103" s="11" t="s">
        <v>281</v>
      </c>
      <c r="B103" s="11" t="s">
        <v>282</v>
      </c>
      <c r="C103" s="11" t="s">
        <v>279</v>
      </c>
      <c r="D103" s="14" t="s">
        <v>405</v>
      </c>
      <c r="E103" s="13">
        <v>230000</v>
      </c>
    </row>
    <row r="104" ht="18" customHeight="1" spans="1:5">
      <c r="A104" s="11" t="s">
        <v>406</v>
      </c>
      <c r="B104" s="11"/>
      <c r="C104" s="11"/>
      <c r="D104" s="14" t="s">
        <v>407</v>
      </c>
      <c r="E104" s="13">
        <v>1294231003.6</v>
      </c>
    </row>
    <row r="105" ht="18" customHeight="1" spans="1:5">
      <c r="A105" s="11" t="s">
        <v>408</v>
      </c>
      <c r="B105" s="11" t="s">
        <v>279</v>
      </c>
      <c r="C105" s="11"/>
      <c r="D105" s="14" t="s">
        <v>409</v>
      </c>
      <c r="E105" s="13">
        <v>9554866</v>
      </c>
    </row>
    <row r="106" ht="18" customHeight="1" spans="1:5">
      <c r="A106" s="11" t="s">
        <v>281</v>
      </c>
      <c r="B106" s="11" t="s">
        <v>282</v>
      </c>
      <c r="C106" s="11" t="s">
        <v>279</v>
      </c>
      <c r="D106" s="14" t="s">
        <v>410</v>
      </c>
      <c r="E106" s="13">
        <v>9554866</v>
      </c>
    </row>
    <row r="107" ht="18" customHeight="1" spans="1:5">
      <c r="A107" s="11" t="s">
        <v>408</v>
      </c>
      <c r="B107" s="11" t="s">
        <v>284</v>
      </c>
      <c r="C107" s="11"/>
      <c r="D107" s="14" t="s">
        <v>411</v>
      </c>
      <c r="E107" s="13">
        <v>1210117470.6</v>
      </c>
    </row>
    <row r="108" ht="18" customHeight="1" spans="1:5">
      <c r="A108" s="11" t="s">
        <v>281</v>
      </c>
      <c r="B108" s="11" t="s">
        <v>282</v>
      </c>
      <c r="C108" s="11" t="s">
        <v>279</v>
      </c>
      <c r="D108" s="14" t="s">
        <v>412</v>
      </c>
      <c r="E108" s="13">
        <v>19823326</v>
      </c>
    </row>
    <row r="109" ht="18" customHeight="1" spans="1:5">
      <c r="A109" s="11" t="s">
        <v>281</v>
      </c>
      <c r="B109" s="11" t="s">
        <v>282</v>
      </c>
      <c r="C109" s="11" t="s">
        <v>284</v>
      </c>
      <c r="D109" s="14" t="s">
        <v>413</v>
      </c>
      <c r="E109" s="13">
        <v>426829777</v>
      </c>
    </row>
    <row r="110" ht="18" customHeight="1" spans="1:5">
      <c r="A110" s="11" t="s">
        <v>281</v>
      </c>
      <c r="B110" s="11" t="s">
        <v>282</v>
      </c>
      <c r="C110" s="11" t="s">
        <v>296</v>
      </c>
      <c r="D110" s="14" t="s">
        <v>414</v>
      </c>
      <c r="E110" s="13">
        <v>331582168</v>
      </c>
    </row>
    <row r="111" ht="18" customHeight="1" spans="1:5">
      <c r="A111" s="11" t="s">
        <v>281</v>
      </c>
      <c r="B111" s="11" t="s">
        <v>282</v>
      </c>
      <c r="C111" s="11" t="s">
        <v>286</v>
      </c>
      <c r="D111" s="14" t="s">
        <v>415</v>
      </c>
      <c r="E111" s="13">
        <v>171862981</v>
      </c>
    </row>
    <row r="112" ht="18" customHeight="1" spans="1:5">
      <c r="A112" s="11" t="s">
        <v>281</v>
      </c>
      <c r="B112" s="11" t="s">
        <v>282</v>
      </c>
      <c r="C112" s="11" t="s">
        <v>294</v>
      </c>
      <c r="D112" s="14" t="s">
        <v>416</v>
      </c>
      <c r="E112" s="13">
        <v>260019218.6</v>
      </c>
    </row>
    <row r="113" ht="18" customHeight="1" spans="1:5">
      <c r="A113" s="11" t="s">
        <v>408</v>
      </c>
      <c r="B113" s="11" t="s">
        <v>296</v>
      </c>
      <c r="C113" s="11"/>
      <c r="D113" s="14" t="s">
        <v>417</v>
      </c>
      <c r="E113" s="13">
        <v>64074016</v>
      </c>
    </row>
    <row r="114" ht="18" customHeight="1" spans="1:5">
      <c r="A114" s="11" t="s">
        <v>281</v>
      </c>
      <c r="B114" s="11" t="s">
        <v>282</v>
      </c>
      <c r="C114" s="11" t="s">
        <v>284</v>
      </c>
      <c r="D114" s="14" t="s">
        <v>418</v>
      </c>
      <c r="E114" s="13">
        <v>55359368</v>
      </c>
    </row>
    <row r="115" ht="18" customHeight="1" spans="1:5">
      <c r="A115" s="11" t="s">
        <v>281</v>
      </c>
      <c r="B115" s="11" t="s">
        <v>282</v>
      </c>
      <c r="C115" s="11" t="s">
        <v>296</v>
      </c>
      <c r="D115" s="14" t="s">
        <v>419</v>
      </c>
      <c r="E115" s="13">
        <v>8714648</v>
      </c>
    </row>
    <row r="116" ht="18" customHeight="1" spans="1:5">
      <c r="A116" s="11" t="s">
        <v>408</v>
      </c>
      <c r="B116" s="11" t="s">
        <v>313</v>
      </c>
      <c r="C116" s="11"/>
      <c r="D116" s="14" t="s">
        <v>420</v>
      </c>
      <c r="E116" s="13">
        <v>3297268</v>
      </c>
    </row>
    <row r="117" ht="18" customHeight="1" spans="1:5">
      <c r="A117" s="11" t="s">
        <v>281</v>
      </c>
      <c r="B117" s="11" t="s">
        <v>282</v>
      </c>
      <c r="C117" s="11" t="s">
        <v>279</v>
      </c>
      <c r="D117" s="14" t="s">
        <v>421</v>
      </c>
      <c r="E117" s="13">
        <v>3297268</v>
      </c>
    </row>
    <row r="118" ht="18" customHeight="1" spans="1:5">
      <c r="A118" s="11" t="s">
        <v>408</v>
      </c>
      <c r="B118" s="11" t="s">
        <v>303</v>
      </c>
      <c r="C118" s="11"/>
      <c r="D118" s="14" t="s">
        <v>422</v>
      </c>
      <c r="E118" s="13">
        <v>7187383</v>
      </c>
    </row>
    <row r="119" ht="18" customHeight="1" spans="1:5">
      <c r="A119" s="11" t="s">
        <v>281</v>
      </c>
      <c r="B119" s="11" t="s">
        <v>282</v>
      </c>
      <c r="C119" s="11" t="s">
        <v>279</v>
      </c>
      <c r="D119" s="14" t="s">
        <v>423</v>
      </c>
      <c r="E119" s="13">
        <v>4604360</v>
      </c>
    </row>
    <row r="120" ht="18" customHeight="1" spans="1:5">
      <c r="A120" s="11" t="s">
        <v>281</v>
      </c>
      <c r="B120" s="11" t="s">
        <v>282</v>
      </c>
      <c r="C120" s="11" t="s">
        <v>284</v>
      </c>
      <c r="D120" s="14" t="s">
        <v>424</v>
      </c>
      <c r="E120" s="13">
        <v>2583023</v>
      </c>
    </row>
    <row r="121" ht="18" customHeight="1" spans="1:5">
      <c r="A121" s="11" t="s">
        <v>425</v>
      </c>
      <c r="B121" s="11"/>
      <c r="C121" s="11"/>
      <c r="D121" s="14" t="s">
        <v>426</v>
      </c>
      <c r="E121" s="13">
        <v>845749</v>
      </c>
    </row>
    <row r="122" ht="18" customHeight="1" spans="1:5">
      <c r="A122" s="11" t="s">
        <v>427</v>
      </c>
      <c r="B122" s="11" t="s">
        <v>313</v>
      </c>
      <c r="C122" s="11"/>
      <c r="D122" s="14" t="s">
        <v>428</v>
      </c>
      <c r="E122" s="13">
        <v>815749</v>
      </c>
    </row>
    <row r="123" ht="18" customHeight="1" spans="1:5">
      <c r="A123" s="11" t="s">
        <v>281</v>
      </c>
      <c r="B123" s="11" t="s">
        <v>282</v>
      </c>
      <c r="C123" s="11" t="s">
        <v>279</v>
      </c>
      <c r="D123" s="14" t="s">
        <v>429</v>
      </c>
      <c r="E123" s="13">
        <v>815749</v>
      </c>
    </row>
    <row r="124" ht="18" customHeight="1" spans="1:5">
      <c r="A124" s="11" t="s">
        <v>427</v>
      </c>
      <c r="B124" s="11" t="s">
        <v>294</v>
      </c>
      <c r="C124" s="11"/>
      <c r="D124" s="14" t="s">
        <v>430</v>
      </c>
      <c r="E124" s="13">
        <v>30000</v>
      </c>
    </row>
    <row r="125" ht="18" customHeight="1" spans="1:5">
      <c r="A125" s="11" t="s">
        <v>281</v>
      </c>
      <c r="B125" s="11" t="s">
        <v>282</v>
      </c>
      <c r="C125" s="11" t="s">
        <v>294</v>
      </c>
      <c r="D125" s="14" t="s">
        <v>431</v>
      </c>
      <c r="E125" s="13">
        <v>30000</v>
      </c>
    </row>
    <row r="126" ht="18" customHeight="1" spans="1:5">
      <c r="A126" s="11" t="s">
        <v>432</v>
      </c>
      <c r="B126" s="11"/>
      <c r="C126" s="11"/>
      <c r="D126" s="14" t="s">
        <v>433</v>
      </c>
      <c r="E126" s="13">
        <v>27345349.8</v>
      </c>
    </row>
    <row r="127" ht="18" customHeight="1" spans="1:5">
      <c r="A127" s="11" t="s">
        <v>434</v>
      </c>
      <c r="B127" s="11" t="s">
        <v>279</v>
      </c>
      <c r="C127" s="11"/>
      <c r="D127" s="14" t="s">
        <v>435</v>
      </c>
      <c r="E127" s="13">
        <v>13986213.8</v>
      </c>
    </row>
    <row r="128" ht="18" customHeight="1" spans="1:5">
      <c r="A128" s="11" t="s">
        <v>281</v>
      </c>
      <c r="B128" s="11" t="s">
        <v>282</v>
      </c>
      <c r="C128" s="11" t="s">
        <v>279</v>
      </c>
      <c r="D128" s="14" t="s">
        <v>436</v>
      </c>
      <c r="E128" s="13">
        <v>2971864.8</v>
      </c>
    </row>
    <row r="129" ht="18" customHeight="1" spans="1:5">
      <c r="A129" s="11" t="s">
        <v>281</v>
      </c>
      <c r="B129" s="11" t="s">
        <v>282</v>
      </c>
      <c r="C129" s="11" t="s">
        <v>284</v>
      </c>
      <c r="D129" s="14" t="s">
        <v>437</v>
      </c>
      <c r="E129" s="13">
        <v>160000</v>
      </c>
    </row>
    <row r="130" ht="18" customHeight="1" spans="1:5">
      <c r="A130" s="11" t="s">
        <v>281</v>
      </c>
      <c r="B130" s="11" t="s">
        <v>282</v>
      </c>
      <c r="C130" s="11" t="s">
        <v>286</v>
      </c>
      <c r="D130" s="14" t="s">
        <v>438</v>
      </c>
      <c r="E130" s="13">
        <v>1253637</v>
      </c>
    </row>
    <row r="131" ht="18" customHeight="1" spans="1:5">
      <c r="A131" s="11" t="s">
        <v>281</v>
      </c>
      <c r="B131" s="11" t="s">
        <v>282</v>
      </c>
      <c r="C131" s="11" t="s">
        <v>313</v>
      </c>
      <c r="D131" s="14" t="s">
        <v>439</v>
      </c>
      <c r="E131" s="13">
        <v>971526</v>
      </c>
    </row>
    <row r="132" ht="18" customHeight="1" spans="1:5">
      <c r="A132" s="11" t="s">
        <v>281</v>
      </c>
      <c r="B132" s="11" t="s">
        <v>282</v>
      </c>
      <c r="C132" s="11" t="s">
        <v>440</v>
      </c>
      <c r="D132" s="14" t="s">
        <v>441</v>
      </c>
      <c r="E132" s="13">
        <v>1390387</v>
      </c>
    </row>
    <row r="133" ht="18" customHeight="1" spans="1:5">
      <c r="A133" s="11" t="s">
        <v>281</v>
      </c>
      <c r="B133" s="11" t="s">
        <v>282</v>
      </c>
      <c r="C133" s="11" t="s">
        <v>371</v>
      </c>
      <c r="D133" s="14" t="s">
        <v>442</v>
      </c>
      <c r="E133" s="13">
        <v>865624</v>
      </c>
    </row>
    <row r="134" ht="18" customHeight="1" spans="1:5">
      <c r="A134" s="11" t="s">
        <v>281</v>
      </c>
      <c r="B134" s="11" t="s">
        <v>282</v>
      </c>
      <c r="C134" s="11" t="s">
        <v>333</v>
      </c>
      <c r="D134" s="14" t="s">
        <v>443</v>
      </c>
      <c r="E134" s="13">
        <v>875175</v>
      </c>
    </row>
    <row r="135" ht="18" customHeight="1" spans="1:5">
      <c r="A135" s="11" t="s">
        <v>281</v>
      </c>
      <c r="B135" s="11" t="s">
        <v>282</v>
      </c>
      <c r="C135" s="11" t="s">
        <v>294</v>
      </c>
      <c r="D135" s="14" t="s">
        <v>444</v>
      </c>
      <c r="E135" s="13">
        <v>5498000</v>
      </c>
    </row>
    <row r="136" ht="18" customHeight="1" spans="1:5">
      <c r="A136" s="11" t="s">
        <v>434</v>
      </c>
      <c r="B136" s="11" t="s">
        <v>284</v>
      </c>
      <c r="C136" s="11"/>
      <c r="D136" s="14" t="s">
        <v>445</v>
      </c>
      <c r="E136" s="13">
        <v>1752104</v>
      </c>
    </row>
    <row r="137" ht="18" customHeight="1" spans="1:5">
      <c r="A137" s="11" t="s">
        <v>281</v>
      </c>
      <c r="B137" s="11" t="s">
        <v>282</v>
      </c>
      <c r="C137" s="11" t="s">
        <v>279</v>
      </c>
      <c r="D137" s="14" t="s">
        <v>446</v>
      </c>
      <c r="E137" s="13">
        <v>992104</v>
      </c>
    </row>
    <row r="138" ht="18" customHeight="1" spans="1:5">
      <c r="A138" s="11" t="s">
        <v>281</v>
      </c>
      <c r="B138" s="11" t="s">
        <v>282</v>
      </c>
      <c r="C138" s="11" t="s">
        <v>300</v>
      </c>
      <c r="D138" s="14" t="s">
        <v>447</v>
      </c>
      <c r="E138" s="13">
        <v>760000</v>
      </c>
    </row>
    <row r="139" ht="18" customHeight="1" spans="1:5">
      <c r="A139" s="11" t="s">
        <v>434</v>
      </c>
      <c r="B139" s="11" t="s">
        <v>296</v>
      </c>
      <c r="C139" s="11"/>
      <c r="D139" s="14" t="s">
        <v>448</v>
      </c>
      <c r="E139" s="13">
        <v>1011589</v>
      </c>
    </row>
    <row r="140" ht="18" customHeight="1" spans="1:5">
      <c r="A140" s="11" t="s">
        <v>281</v>
      </c>
      <c r="B140" s="11" t="s">
        <v>282</v>
      </c>
      <c r="C140" s="11" t="s">
        <v>279</v>
      </c>
      <c r="D140" s="14" t="s">
        <v>449</v>
      </c>
      <c r="E140" s="13">
        <v>1011589</v>
      </c>
    </row>
    <row r="141" ht="18" customHeight="1" spans="1:5">
      <c r="A141" s="11" t="s">
        <v>434</v>
      </c>
      <c r="B141" s="11" t="s">
        <v>292</v>
      </c>
      <c r="C141" s="11"/>
      <c r="D141" s="14" t="s">
        <v>450</v>
      </c>
      <c r="E141" s="13">
        <v>738350</v>
      </c>
    </row>
    <row r="142" ht="18" customHeight="1" spans="1:5">
      <c r="A142" s="11" t="s">
        <v>281</v>
      </c>
      <c r="B142" s="11" t="s">
        <v>282</v>
      </c>
      <c r="C142" s="11" t="s">
        <v>313</v>
      </c>
      <c r="D142" s="14" t="s">
        <v>451</v>
      </c>
      <c r="E142" s="13">
        <v>738350</v>
      </c>
    </row>
    <row r="143" ht="18" customHeight="1" spans="1:5">
      <c r="A143" s="11" t="s">
        <v>434</v>
      </c>
      <c r="B143" s="11" t="s">
        <v>303</v>
      </c>
      <c r="C143" s="11"/>
      <c r="D143" s="14" t="s">
        <v>452</v>
      </c>
      <c r="E143" s="13">
        <v>8647093</v>
      </c>
    </row>
    <row r="144" ht="18" customHeight="1" spans="1:5">
      <c r="A144" s="11" t="s">
        <v>281</v>
      </c>
      <c r="B144" s="11" t="s">
        <v>282</v>
      </c>
      <c r="C144" s="11" t="s">
        <v>279</v>
      </c>
      <c r="D144" s="14" t="s">
        <v>368</v>
      </c>
      <c r="E144" s="13">
        <v>8647093</v>
      </c>
    </row>
    <row r="145" ht="18" customHeight="1" spans="1:5">
      <c r="A145" s="11" t="s">
        <v>434</v>
      </c>
      <c r="B145" s="11" t="s">
        <v>294</v>
      </c>
      <c r="C145" s="11"/>
      <c r="D145" s="14" t="s">
        <v>453</v>
      </c>
      <c r="E145" s="13">
        <v>1210000</v>
      </c>
    </row>
    <row r="146" ht="18" customHeight="1" spans="1:5">
      <c r="A146" s="11" t="s">
        <v>281</v>
      </c>
      <c r="B146" s="11" t="s">
        <v>282</v>
      </c>
      <c r="C146" s="11" t="s">
        <v>294</v>
      </c>
      <c r="D146" s="14" t="s">
        <v>454</v>
      </c>
      <c r="E146" s="13">
        <v>1210000</v>
      </c>
    </row>
    <row r="147" ht="18" customHeight="1" spans="1:5">
      <c r="A147" s="11" t="s">
        <v>455</v>
      </c>
      <c r="B147" s="11"/>
      <c r="C147" s="11"/>
      <c r="D147" s="14" t="s">
        <v>456</v>
      </c>
      <c r="E147" s="13">
        <v>1123235811.5</v>
      </c>
    </row>
    <row r="148" ht="18" customHeight="1" spans="1:5">
      <c r="A148" s="11" t="s">
        <v>457</v>
      </c>
      <c r="B148" s="11" t="s">
        <v>279</v>
      </c>
      <c r="C148" s="11"/>
      <c r="D148" s="14" t="s">
        <v>458</v>
      </c>
      <c r="E148" s="13">
        <v>33393854</v>
      </c>
    </row>
    <row r="149" ht="18" customHeight="1" spans="1:5">
      <c r="A149" s="11" t="s">
        <v>281</v>
      </c>
      <c r="B149" s="11" t="s">
        <v>282</v>
      </c>
      <c r="C149" s="11" t="s">
        <v>279</v>
      </c>
      <c r="D149" s="14" t="s">
        <v>459</v>
      </c>
      <c r="E149" s="13">
        <v>5781177</v>
      </c>
    </row>
    <row r="150" ht="18" customHeight="1" spans="1:5">
      <c r="A150" s="11" t="s">
        <v>281</v>
      </c>
      <c r="B150" s="11" t="s">
        <v>282</v>
      </c>
      <c r="C150" s="11" t="s">
        <v>300</v>
      </c>
      <c r="D150" s="14" t="s">
        <v>460</v>
      </c>
      <c r="E150" s="13">
        <v>1476707</v>
      </c>
    </row>
    <row r="151" ht="18" customHeight="1" spans="1:5">
      <c r="A151" s="11" t="s">
        <v>281</v>
      </c>
      <c r="B151" s="11" t="s">
        <v>282</v>
      </c>
      <c r="C151" s="11" t="s">
        <v>292</v>
      </c>
      <c r="D151" s="14" t="s">
        <v>461</v>
      </c>
      <c r="E151" s="13">
        <v>7301146</v>
      </c>
    </row>
    <row r="152" ht="18" customHeight="1" spans="1:5">
      <c r="A152" s="11" t="s">
        <v>281</v>
      </c>
      <c r="B152" s="11" t="s">
        <v>282</v>
      </c>
      <c r="C152" s="11" t="s">
        <v>440</v>
      </c>
      <c r="D152" s="14" t="s">
        <v>462</v>
      </c>
      <c r="E152" s="13">
        <v>7614723</v>
      </c>
    </row>
    <row r="153" ht="18" customHeight="1" spans="1:5">
      <c r="A153" s="11" t="s">
        <v>281</v>
      </c>
      <c r="B153" s="11" t="s">
        <v>282</v>
      </c>
      <c r="C153" s="11" t="s">
        <v>325</v>
      </c>
      <c r="D153" s="14" t="s">
        <v>463</v>
      </c>
      <c r="E153" s="13">
        <v>1000000</v>
      </c>
    </row>
    <row r="154" ht="18" customHeight="1" spans="1:5">
      <c r="A154" s="11" t="s">
        <v>281</v>
      </c>
      <c r="B154" s="11" t="s">
        <v>282</v>
      </c>
      <c r="C154" s="11" t="s">
        <v>371</v>
      </c>
      <c r="D154" s="14" t="s">
        <v>464</v>
      </c>
      <c r="E154" s="13">
        <v>390101</v>
      </c>
    </row>
    <row r="155" ht="18" customHeight="1" spans="1:5">
      <c r="A155" s="11" t="s">
        <v>281</v>
      </c>
      <c r="B155" s="11" t="s">
        <v>282</v>
      </c>
      <c r="C155" s="11" t="s">
        <v>294</v>
      </c>
      <c r="D155" s="14" t="s">
        <v>465</v>
      </c>
      <c r="E155" s="13">
        <v>9830000</v>
      </c>
    </row>
    <row r="156" ht="18" customHeight="1" spans="1:5">
      <c r="A156" s="11" t="s">
        <v>457</v>
      </c>
      <c r="B156" s="11" t="s">
        <v>284</v>
      </c>
      <c r="C156" s="11"/>
      <c r="D156" s="14" t="s">
        <v>466</v>
      </c>
      <c r="E156" s="13">
        <v>20617969</v>
      </c>
    </row>
    <row r="157" ht="18" customHeight="1" spans="1:5">
      <c r="A157" s="11" t="s">
        <v>281</v>
      </c>
      <c r="B157" s="11" t="s">
        <v>282</v>
      </c>
      <c r="C157" s="11" t="s">
        <v>279</v>
      </c>
      <c r="D157" s="14" t="s">
        <v>467</v>
      </c>
      <c r="E157" s="13">
        <v>7553969</v>
      </c>
    </row>
    <row r="158" ht="18" customHeight="1" spans="1:5">
      <c r="A158" s="11" t="s">
        <v>281</v>
      </c>
      <c r="B158" s="11" t="s">
        <v>282</v>
      </c>
      <c r="C158" s="11" t="s">
        <v>284</v>
      </c>
      <c r="D158" s="14" t="s">
        <v>468</v>
      </c>
      <c r="E158" s="13">
        <v>1804000</v>
      </c>
    </row>
    <row r="159" ht="18" customHeight="1" spans="1:5">
      <c r="A159" s="11" t="s">
        <v>281</v>
      </c>
      <c r="B159" s="11" t="s">
        <v>282</v>
      </c>
      <c r="C159" s="11" t="s">
        <v>303</v>
      </c>
      <c r="D159" s="14" t="s">
        <v>469</v>
      </c>
      <c r="E159" s="13">
        <v>11260000</v>
      </c>
    </row>
    <row r="160" ht="18" customHeight="1" spans="1:5">
      <c r="A160" s="11" t="s">
        <v>457</v>
      </c>
      <c r="B160" s="11" t="s">
        <v>300</v>
      </c>
      <c r="C160" s="11"/>
      <c r="D160" s="14" t="s">
        <v>470</v>
      </c>
      <c r="E160" s="13">
        <v>331077632</v>
      </c>
    </row>
    <row r="161" ht="18" customHeight="1" spans="1:5">
      <c r="A161" s="11" t="s">
        <v>281</v>
      </c>
      <c r="B161" s="11" t="s">
        <v>282</v>
      </c>
      <c r="C161" s="11" t="s">
        <v>300</v>
      </c>
      <c r="D161" s="14" t="s">
        <v>471</v>
      </c>
      <c r="E161" s="13">
        <v>122277632</v>
      </c>
    </row>
    <row r="162" ht="18" customHeight="1" spans="1:5">
      <c r="A162" s="11" t="s">
        <v>281</v>
      </c>
      <c r="B162" s="11" t="s">
        <v>282</v>
      </c>
      <c r="C162" s="11" t="s">
        <v>313</v>
      </c>
      <c r="D162" s="14" t="s">
        <v>472</v>
      </c>
      <c r="E162" s="13">
        <v>179800000</v>
      </c>
    </row>
    <row r="163" ht="18" customHeight="1" spans="1:5">
      <c r="A163" s="11" t="s">
        <v>281</v>
      </c>
      <c r="B163" s="11" t="s">
        <v>282</v>
      </c>
      <c r="C163" s="11" t="s">
        <v>294</v>
      </c>
      <c r="D163" s="14" t="s">
        <v>473</v>
      </c>
      <c r="E163" s="13">
        <v>29000000</v>
      </c>
    </row>
    <row r="164" ht="18" customHeight="1" spans="1:5">
      <c r="A164" s="11" t="s">
        <v>457</v>
      </c>
      <c r="B164" s="11" t="s">
        <v>303</v>
      </c>
      <c r="C164" s="11"/>
      <c r="D164" s="14" t="s">
        <v>474</v>
      </c>
      <c r="E164" s="13">
        <v>101961911.5</v>
      </c>
    </row>
    <row r="165" ht="18" customHeight="1" spans="1:5">
      <c r="A165" s="11" t="s">
        <v>281</v>
      </c>
      <c r="B165" s="11" t="s">
        <v>282</v>
      </c>
      <c r="C165" s="11" t="s">
        <v>279</v>
      </c>
      <c r="D165" s="14" t="s">
        <v>475</v>
      </c>
      <c r="E165" s="13">
        <v>12000000</v>
      </c>
    </row>
    <row r="166" ht="18" customHeight="1" spans="1:5">
      <c r="A166" s="11" t="s">
        <v>281</v>
      </c>
      <c r="B166" s="11" t="s">
        <v>282</v>
      </c>
      <c r="C166" s="11" t="s">
        <v>296</v>
      </c>
      <c r="D166" s="14" t="s">
        <v>476</v>
      </c>
      <c r="E166" s="13">
        <v>2029779.5</v>
      </c>
    </row>
    <row r="167" ht="18" customHeight="1" spans="1:5">
      <c r="A167" s="11" t="s">
        <v>281</v>
      </c>
      <c r="B167" s="11" t="s">
        <v>282</v>
      </c>
      <c r="C167" s="11" t="s">
        <v>300</v>
      </c>
      <c r="D167" s="14" t="s">
        <v>477</v>
      </c>
      <c r="E167" s="13">
        <v>15100000</v>
      </c>
    </row>
    <row r="168" ht="18" customHeight="1" spans="1:5">
      <c r="A168" s="11" t="s">
        <v>281</v>
      </c>
      <c r="B168" s="11" t="s">
        <v>282</v>
      </c>
      <c r="C168" s="11" t="s">
        <v>294</v>
      </c>
      <c r="D168" s="14" t="s">
        <v>478</v>
      </c>
      <c r="E168" s="13">
        <v>72832132</v>
      </c>
    </row>
    <row r="169" ht="18" customHeight="1" spans="1:5">
      <c r="A169" s="11" t="s">
        <v>457</v>
      </c>
      <c r="B169" s="11" t="s">
        <v>440</v>
      </c>
      <c r="C169" s="11"/>
      <c r="D169" s="14" t="s">
        <v>479</v>
      </c>
      <c r="E169" s="13">
        <v>11394700</v>
      </c>
    </row>
    <row r="170" ht="18" customHeight="1" spans="1:5">
      <c r="A170" s="11" t="s">
        <v>281</v>
      </c>
      <c r="B170" s="11" t="s">
        <v>282</v>
      </c>
      <c r="C170" s="11" t="s">
        <v>279</v>
      </c>
      <c r="D170" s="14" t="s">
        <v>480</v>
      </c>
      <c r="E170" s="13">
        <v>1764700</v>
      </c>
    </row>
    <row r="171" ht="18" customHeight="1" spans="1:5">
      <c r="A171" s="11" t="s">
        <v>281</v>
      </c>
      <c r="B171" s="11" t="s">
        <v>282</v>
      </c>
      <c r="C171" s="11" t="s">
        <v>296</v>
      </c>
      <c r="D171" s="14" t="s">
        <v>481</v>
      </c>
      <c r="E171" s="13">
        <v>2420000</v>
      </c>
    </row>
    <row r="172" ht="18" customHeight="1" spans="1:5">
      <c r="A172" s="11" t="s">
        <v>281</v>
      </c>
      <c r="B172" s="11" t="s">
        <v>282</v>
      </c>
      <c r="C172" s="11" t="s">
        <v>300</v>
      </c>
      <c r="D172" s="14" t="s">
        <v>482</v>
      </c>
      <c r="E172" s="13">
        <v>1450000</v>
      </c>
    </row>
    <row r="173" ht="18" customHeight="1" spans="1:5">
      <c r="A173" s="11" t="s">
        <v>281</v>
      </c>
      <c r="B173" s="11" t="s">
        <v>282</v>
      </c>
      <c r="C173" s="11" t="s">
        <v>294</v>
      </c>
      <c r="D173" s="14" t="s">
        <v>483</v>
      </c>
      <c r="E173" s="13">
        <v>5760000</v>
      </c>
    </row>
    <row r="174" ht="18" customHeight="1" spans="1:5">
      <c r="A174" s="11" t="s">
        <v>457</v>
      </c>
      <c r="B174" s="11" t="s">
        <v>329</v>
      </c>
      <c r="C174" s="11"/>
      <c r="D174" s="14" t="s">
        <v>484</v>
      </c>
      <c r="E174" s="13">
        <v>20681358</v>
      </c>
    </row>
    <row r="175" ht="18" customHeight="1" spans="1:5">
      <c r="A175" s="11" t="s">
        <v>281</v>
      </c>
      <c r="B175" s="11" t="s">
        <v>282</v>
      </c>
      <c r="C175" s="11" t="s">
        <v>279</v>
      </c>
      <c r="D175" s="14" t="s">
        <v>485</v>
      </c>
      <c r="E175" s="13">
        <v>1508278</v>
      </c>
    </row>
    <row r="176" ht="18" customHeight="1" spans="1:5">
      <c r="A176" s="11" t="s">
        <v>281</v>
      </c>
      <c r="B176" s="11" t="s">
        <v>282</v>
      </c>
      <c r="C176" s="11" t="s">
        <v>300</v>
      </c>
      <c r="D176" s="14" t="s">
        <v>486</v>
      </c>
      <c r="E176" s="13">
        <v>190000</v>
      </c>
    </row>
    <row r="177" ht="18" customHeight="1" spans="1:5">
      <c r="A177" s="11" t="s">
        <v>281</v>
      </c>
      <c r="B177" s="11" t="s">
        <v>282</v>
      </c>
      <c r="C177" s="11" t="s">
        <v>313</v>
      </c>
      <c r="D177" s="14" t="s">
        <v>487</v>
      </c>
      <c r="E177" s="13">
        <v>10795080</v>
      </c>
    </row>
    <row r="178" ht="18" customHeight="1" spans="1:5">
      <c r="A178" s="11" t="s">
        <v>281</v>
      </c>
      <c r="B178" s="11" t="s">
        <v>282</v>
      </c>
      <c r="C178" s="11" t="s">
        <v>294</v>
      </c>
      <c r="D178" s="14" t="s">
        <v>488</v>
      </c>
      <c r="E178" s="13">
        <v>8188000</v>
      </c>
    </row>
    <row r="179" ht="18" customHeight="1" spans="1:5">
      <c r="A179" s="11" t="s">
        <v>457</v>
      </c>
      <c r="B179" s="11" t="s">
        <v>489</v>
      </c>
      <c r="C179" s="11"/>
      <c r="D179" s="14" t="s">
        <v>490</v>
      </c>
      <c r="E179" s="13">
        <v>572858</v>
      </c>
    </row>
    <row r="180" ht="18" customHeight="1" spans="1:5">
      <c r="A180" s="11" t="s">
        <v>281</v>
      </c>
      <c r="B180" s="11" t="s">
        <v>282</v>
      </c>
      <c r="C180" s="11" t="s">
        <v>279</v>
      </c>
      <c r="D180" s="14" t="s">
        <v>491</v>
      </c>
      <c r="E180" s="13">
        <v>482858</v>
      </c>
    </row>
    <row r="181" ht="18" customHeight="1" spans="1:5">
      <c r="A181" s="11" t="s">
        <v>281</v>
      </c>
      <c r="B181" s="11" t="s">
        <v>282</v>
      </c>
      <c r="C181" s="11" t="s">
        <v>294</v>
      </c>
      <c r="D181" s="14" t="s">
        <v>492</v>
      </c>
      <c r="E181" s="13">
        <v>90000</v>
      </c>
    </row>
    <row r="182" ht="18" customHeight="1" spans="1:5">
      <c r="A182" s="11" t="s">
        <v>457</v>
      </c>
      <c r="B182" s="11" t="s">
        <v>390</v>
      </c>
      <c r="C182" s="11"/>
      <c r="D182" s="14" t="s">
        <v>493</v>
      </c>
      <c r="E182" s="13">
        <v>95640000</v>
      </c>
    </row>
    <row r="183" ht="18" customHeight="1" spans="1:5">
      <c r="A183" s="11" t="s">
        <v>281</v>
      </c>
      <c r="B183" s="11" t="s">
        <v>282</v>
      </c>
      <c r="C183" s="11" t="s">
        <v>279</v>
      </c>
      <c r="D183" s="14" t="s">
        <v>494</v>
      </c>
      <c r="E183" s="13">
        <v>95640000</v>
      </c>
    </row>
    <row r="184" ht="18" customHeight="1" spans="1:5">
      <c r="A184" s="11" t="s">
        <v>457</v>
      </c>
      <c r="B184" s="11" t="s">
        <v>495</v>
      </c>
      <c r="C184" s="11"/>
      <c r="D184" s="14" t="s">
        <v>496</v>
      </c>
      <c r="E184" s="13">
        <v>4419100</v>
      </c>
    </row>
    <row r="185" ht="18" customHeight="1" spans="1:5">
      <c r="A185" s="11" t="s">
        <v>281</v>
      </c>
      <c r="B185" s="11" t="s">
        <v>282</v>
      </c>
      <c r="C185" s="11" t="s">
        <v>279</v>
      </c>
      <c r="D185" s="14" t="s">
        <v>497</v>
      </c>
      <c r="E185" s="13">
        <v>1160000</v>
      </c>
    </row>
    <row r="186" ht="18" customHeight="1" spans="1:5">
      <c r="A186" s="11" t="s">
        <v>281</v>
      </c>
      <c r="B186" s="11" t="s">
        <v>282</v>
      </c>
      <c r="C186" s="11" t="s">
        <v>284</v>
      </c>
      <c r="D186" s="14" t="s">
        <v>498</v>
      </c>
      <c r="E186" s="13">
        <v>3259100</v>
      </c>
    </row>
    <row r="187" ht="18" customHeight="1" spans="1:5">
      <c r="A187" s="11" t="s">
        <v>457</v>
      </c>
      <c r="B187" s="11" t="s">
        <v>499</v>
      </c>
      <c r="C187" s="11"/>
      <c r="D187" s="14" t="s">
        <v>500</v>
      </c>
      <c r="E187" s="13">
        <v>460000</v>
      </c>
    </row>
    <row r="188" ht="18" customHeight="1" spans="1:5">
      <c r="A188" s="11" t="s">
        <v>281</v>
      </c>
      <c r="B188" s="11" t="s">
        <v>282</v>
      </c>
      <c r="C188" s="11" t="s">
        <v>284</v>
      </c>
      <c r="D188" s="14" t="s">
        <v>501</v>
      </c>
      <c r="E188" s="13">
        <v>460000</v>
      </c>
    </row>
    <row r="189" ht="18" customHeight="1" spans="1:5">
      <c r="A189" s="11" t="s">
        <v>457</v>
      </c>
      <c r="B189" s="11" t="s">
        <v>336</v>
      </c>
      <c r="C189" s="11"/>
      <c r="D189" s="14" t="s">
        <v>502</v>
      </c>
      <c r="E189" s="13">
        <v>496598383</v>
      </c>
    </row>
    <row r="190" ht="18" customHeight="1" spans="1:5">
      <c r="A190" s="11" t="s">
        <v>281</v>
      </c>
      <c r="B190" s="11" t="s">
        <v>282</v>
      </c>
      <c r="C190" s="11" t="s">
        <v>279</v>
      </c>
      <c r="D190" s="14" t="s">
        <v>503</v>
      </c>
      <c r="E190" s="13">
        <v>237580000</v>
      </c>
    </row>
    <row r="191" ht="18" customHeight="1" spans="1:5">
      <c r="A191" s="11" t="s">
        <v>281</v>
      </c>
      <c r="B191" s="11" t="s">
        <v>282</v>
      </c>
      <c r="C191" s="11" t="s">
        <v>284</v>
      </c>
      <c r="D191" s="14" t="s">
        <v>504</v>
      </c>
      <c r="E191" s="13">
        <v>259018383</v>
      </c>
    </row>
    <row r="192" ht="18" customHeight="1" spans="1:5">
      <c r="A192" s="11" t="s">
        <v>457</v>
      </c>
      <c r="B192" s="11" t="s">
        <v>339</v>
      </c>
      <c r="C192" s="11"/>
      <c r="D192" s="14" t="s">
        <v>505</v>
      </c>
      <c r="E192" s="13">
        <v>3036046</v>
      </c>
    </row>
    <row r="193" ht="18" customHeight="1" spans="1:5">
      <c r="A193" s="11" t="s">
        <v>281</v>
      </c>
      <c r="B193" s="11" t="s">
        <v>282</v>
      </c>
      <c r="C193" s="11" t="s">
        <v>279</v>
      </c>
      <c r="D193" s="14" t="s">
        <v>368</v>
      </c>
      <c r="E193" s="13">
        <v>2748638</v>
      </c>
    </row>
    <row r="194" ht="18" customHeight="1" spans="1:5">
      <c r="A194" s="11" t="s">
        <v>281</v>
      </c>
      <c r="B194" s="11" t="s">
        <v>282</v>
      </c>
      <c r="C194" s="11" t="s">
        <v>294</v>
      </c>
      <c r="D194" s="14" t="s">
        <v>506</v>
      </c>
      <c r="E194" s="13">
        <v>287408</v>
      </c>
    </row>
    <row r="195" ht="18" customHeight="1" spans="1:5">
      <c r="A195" s="11" t="s">
        <v>457</v>
      </c>
      <c r="B195" s="11" t="s">
        <v>294</v>
      </c>
      <c r="C195" s="11"/>
      <c r="D195" s="14" t="s">
        <v>507</v>
      </c>
      <c r="E195" s="13">
        <v>3382000</v>
      </c>
    </row>
    <row r="196" ht="18" customHeight="1" spans="1:5">
      <c r="A196" s="11" t="s">
        <v>281</v>
      </c>
      <c r="B196" s="11" t="s">
        <v>282</v>
      </c>
      <c r="C196" s="11" t="s">
        <v>279</v>
      </c>
      <c r="D196" s="14" t="s">
        <v>508</v>
      </c>
      <c r="E196" s="13">
        <v>3382000</v>
      </c>
    </row>
    <row r="197" ht="18" customHeight="1" spans="1:5">
      <c r="A197" s="11" t="s">
        <v>509</v>
      </c>
      <c r="B197" s="11"/>
      <c r="C197" s="11"/>
      <c r="D197" s="14" t="s">
        <v>510</v>
      </c>
      <c r="E197" s="13">
        <v>823851188</v>
      </c>
    </row>
    <row r="198" ht="18" customHeight="1" spans="1:5">
      <c r="A198" s="11" t="s">
        <v>511</v>
      </c>
      <c r="B198" s="11" t="s">
        <v>279</v>
      </c>
      <c r="C198" s="11"/>
      <c r="D198" s="14" t="s">
        <v>512</v>
      </c>
      <c r="E198" s="13">
        <v>60289877</v>
      </c>
    </row>
    <row r="199" ht="18" customHeight="1" spans="1:5">
      <c r="A199" s="11" t="s">
        <v>281</v>
      </c>
      <c r="B199" s="11" t="s">
        <v>282</v>
      </c>
      <c r="C199" s="11" t="s">
        <v>279</v>
      </c>
      <c r="D199" s="14" t="s">
        <v>513</v>
      </c>
      <c r="E199" s="13">
        <v>49758313</v>
      </c>
    </row>
    <row r="200" ht="18" customHeight="1" spans="1:5">
      <c r="A200" s="11" t="s">
        <v>281</v>
      </c>
      <c r="B200" s="11" t="s">
        <v>282</v>
      </c>
      <c r="C200" s="11" t="s">
        <v>284</v>
      </c>
      <c r="D200" s="14" t="s">
        <v>514</v>
      </c>
      <c r="E200" s="13">
        <v>9581564</v>
      </c>
    </row>
    <row r="201" ht="18" customHeight="1" spans="1:5">
      <c r="A201" s="11" t="s">
        <v>281</v>
      </c>
      <c r="B201" s="11" t="s">
        <v>282</v>
      </c>
      <c r="C201" s="11" t="s">
        <v>294</v>
      </c>
      <c r="D201" s="14" t="s">
        <v>515</v>
      </c>
      <c r="E201" s="13">
        <v>950000</v>
      </c>
    </row>
    <row r="202" ht="18" customHeight="1" spans="1:5">
      <c r="A202" s="11" t="s">
        <v>511</v>
      </c>
      <c r="B202" s="11" t="s">
        <v>284</v>
      </c>
      <c r="C202" s="11"/>
      <c r="D202" s="14" t="s">
        <v>516</v>
      </c>
      <c r="E202" s="13">
        <v>2770000</v>
      </c>
    </row>
    <row r="203" ht="18" customHeight="1" spans="1:5">
      <c r="A203" s="11" t="s">
        <v>281</v>
      </c>
      <c r="B203" s="11" t="s">
        <v>282</v>
      </c>
      <c r="C203" s="11" t="s">
        <v>294</v>
      </c>
      <c r="D203" s="14" t="s">
        <v>517</v>
      </c>
      <c r="E203" s="13">
        <v>2770000</v>
      </c>
    </row>
    <row r="204" ht="18" customHeight="1" spans="1:5">
      <c r="A204" s="11" t="s">
        <v>511</v>
      </c>
      <c r="B204" s="11" t="s">
        <v>296</v>
      </c>
      <c r="C204" s="11"/>
      <c r="D204" s="14" t="s">
        <v>518</v>
      </c>
      <c r="E204" s="13">
        <v>103478934</v>
      </c>
    </row>
    <row r="205" ht="18" customHeight="1" spans="1:5">
      <c r="A205" s="11" t="s">
        <v>281</v>
      </c>
      <c r="B205" s="11" t="s">
        <v>282</v>
      </c>
      <c r="C205" s="11" t="s">
        <v>284</v>
      </c>
      <c r="D205" s="14" t="s">
        <v>519</v>
      </c>
      <c r="E205" s="13">
        <v>92698934</v>
      </c>
    </row>
    <row r="206" ht="18" customHeight="1" spans="1:5">
      <c r="A206" s="11" t="s">
        <v>281</v>
      </c>
      <c r="B206" s="11" t="s">
        <v>282</v>
      </c>
      <c r="C206" s="11" t="s">
        <v>294</v>
      </c>
      <c r="D206" s="14" t="s">
        <v>520</v>
      </c>
      <c r="E206" s="13">
        <v>10780000</v>
      </c>
    </row>
    <row r="207" ht="18" customHeight="1" spans="1:5">
      <c r="A207" s="11" t="s">
        <v>511</v>
      </c>
      <c r="B207" s="11" t="s">
        <v>286</v>
      </c>
      <c r="C207" s="11"/>
      <c r="D207" s="14" t="s">
        <v>521</v>
      </c>
      <c r="E207" s="13">
        <v>84863500</v>
      </c>
    </row>
    <row r="208" ht="18" customHeight="1" spans="1:5">
      <c r="A208" s="11" t="s">
        <v>281</v>
      </c>
      <c r="B208" s="11" t="s">
        <v>282</v>
      </c>
      <c r="C208" s="11" t="s">
        <v>303</v>
      </c>
      <c r="D208" s="14" t="s">
        <v>522</v>
      </c>
      <c r="E208" s="13">
        <v>56760000</v>
      </c>
    </row>
    <row r="209" ht="18" customHeight="1" spans="1:5">
      <c r="A209" s="11" t="s">
        <v>281</v>
      </c>
      <c r="B209" s="11" t="s">
        <v>282</v>
      </c>
      <c r="C209" s="11" t="s">
        <v>440</v>
      </c>
      <c r="D209" s="14" t="s">
        <v>523</v>
      </c>
      <c r="E209" s="13">
        <v>21303500</v>
      </c>
    </row>
    <row r="210" ht="18" customHeight="1" spans="1:5">
      <c r="A210" s="11" t="s">
        <v>281</v>
      </c>
      <c r="B210" s="11" t="s">
        <v>282</v>
      </c>
      <c r="C210" s="11" t="s">
        <v>325</v>
      </c>
      <c r="D210" s="14" t="s">
        <v>524</v>
      </c>
      <c r="E210" s="13">
        <v>1210000</v>
      </c>
    </row>
    <row r="211" ht="18" customHeight="1" spans="1:5">
      <c r="A211" s="11" t="s">
        <v>281</v>
      </c>
      <c r="B211" s="11" t="s">
        <v>282</v>
      </c>
      <c r="C211" s="11" t="s">
        <v>294</v>
      </c>
      <c r="D211" s="14" t="s">
        <v>525</v>
      </c>
      <c r="E211" s="13">
        <v>5590000</v>
      </c>
    </row>
    <row r="212" ht="18" customHeight="1" spans="1:5">
      <c r="A212" s="11" t="s">
        <v>511</v>
      </c>
      <c r="B212" s="11" t="s">
        <v>292</v>
      </c>
      <c r="C212" s="11"/>
      <c r="D212" s="14" t="s">
        <v>526</v>
      </c>
      <c r="E212" s="13">
        <v>100000</v>
      </c>
    </row>
    <row r="213" ht="18" customHeight="1" spans="1:5">
      <c r="A213" s="11" t="s">
        <v>281</v>
      </c>
      <c r="B213" s="11" t="s">
        <v>282</v>
      </c>
      <c r="C213" s="11" t="s">
        <v>279</v>
      </c>
      <c r="D213" s="14" t="s">
        <v>527</v>
      </c>
      <c r="E213" s="13">
        <v>100000</v>
      </c>
    </row>
    <row r="214" ht="18" customHeight="1" spans="1:5">
      <c r="A214" s="11" t="s">
        <v>511</v>
      </c>
      <c r="B214" s="11" t="s">
        <v>313</v>
      </c>
      <c r="C214" s="11"/>
      <c r="D214" s="14" t="s">
        <v>528</v>
      </c>
      <c r="E214" s="13">
        <v>16385250</v>
      </c>
    </row>
    <row r="215" ht="18" customHeight="1" spans="1:5">
      <c r="A215" s="11" t="s">
        <v>281</v>
      </c>
      <c r="B215" s="11" t="s">
        <v>282</v>
      </c>
      <c r="C215" s="11" t="s">
        <v>529</v>
      </c>
      <c r="D215" s="14" t="s">
        <v>530</v>
      </c>
      <c r="E215" s="13">
        <v>16385250</v>
      </c>
    </row>
    <row r="216" ht="18" customHeight="1" spans="1:5">
      <c r="A216" s="11" t="s">
        <v>511</v>
      </c>
      <c r="B216" s="11" t="s">
        <v>329</v>
      </c>
      <c r="C216" s="11"/>
      <c r="D216" s="14" t="s">
        <v>531</v>
      </c>
      <c r="E216" s="13">
        <v>46477287</v>
      </c>
    </row>
    <row r="217" ht="18" customHeight="1" spans="1:5">
      <c r="A217" s="11" t="s">
        <v>281</v>
      </c>
      <c r="B217" s="11" t="s">
        <v>282</v>
      </c>
      <c r="C217" s="11" t="s">
        <v>279</v>
      </c>
      <c r="D217" s="14" t="s">
        <v>532</v>
      </c>
      <c r="E217" s="13">
        <v>33721587</v>
      </c>
    </row>
    <row r="218" ht="18" customHeight="1" spans="1:5">
      <c r="A218" s="11" t="s">
        <v>281</v>
      </c>
      <c r="B218" s="11" t="s">
        <v>282</v>
      </c>
      <c r="C218" s="11" t="s">
        <v>284</v>
      </c>
      <c r="D218" s="14" t="s">
        <v>533</v>
      </c>
      <c r="E218" s="13">
        <v>12755700</v>
      </c>
    </row>
    <row r="219" ht="18" customHeight="1" spans="1:5">
      <c r="A219" s="11" t="s">
        <v>511</v>
      </c>
      <c r="B219" s="11" t="s">
        <v>371</v>
      </c>
      <c r="C219" s="11"/>
      <c r="D219" s="14" t="s">
        <v>534</v>
      </c>
      <c r="E219" s="13">
        <v>483774320</v>
      </c>
    </row>
    <row r="220" ht="18" customHeight="1" spans="1:5">
      <c r="A220" s="11" t="s">
        <v>281</v>
      </c>
      <c r="B220" s="11" t="s">
        <v>282</v>
      </c>
      <c r="C220" s="11" t="s">
        <v>279</v>
      </c>
      <c r="D220" s="14" t="s">
        <v>535</v>
      </c>
      <c r="E220" s="13">
        <v>9000000</v>
      </c>
    </row>
    <row r="221" ht="18" customHeight="1" spans="1:5">
      <c r="A221" s="11" t="s">
        <v>281</v>
      </c>
      <c r="B221" s="11" t="s">
        <v>282</v>
      </c>
      <c r="C221" s="11" t="s">
        <v>284</v>
      </c>
      <c r="D221" s="14" t="s">
        <v>536</v>
      </c>
      <c r="E221" s="13">
        <v>474774320</v>
      </c>
    </row>
    <row r="222" ht="18" customHeight="1" spans="1:5">
      <c r="A222" s="11" t="s">
        <v>511</v>
      </c>
      <c r="B222" s="11" t="s">
        <v>333</v>
      </c>
      <c r="C222" s="11"/>
      <c r="D222" s="14" t="s">
        <v>537</v>
      </c>
      <c r="E222" s="13">
        <v>11698000</v>
      </c>
    </row>
    <row r="223" ht="18" customHeight="1" spans="1:5">
      <c r="A223" s="11" t="s">
        <v>281</v>
      </c>
      <c r="B223" s="11" t="s">
        <v>282</v>
      </c>
      <c r="C223" s="11" t="s">
        <v>294</v>
      </c>
      <c r="D223" s="14" t="s">
        <v>538</v>
      </c>
      <c r="E223" s="13">
        <v>11698000</v>
      </c>
    </row>
    <row r="224" ht="18" customHeight="1" spans="1:5">
      <c r="A224" s="11" t="s">
        <v>511</v>
      </c>
      <c r="B224" s="11" t="s">
        <v>539</v>
      </c>
      <c r="C224" s="11"/>
      <c r="D224" s="14" t="s">
        <v>540</v>
      </c>
      <c r="E224" s="13">
        <v>4140000</v>
      </c>
    </row>
    <row r="225" ht="18" customHeight="1" spans="1:5">
      <c r="A225" s="11" t="s">
        <v>281</v>
      </c>
      <c r="B225" s="11" t="s">
        <v>282</v>
      </c>
      <c r="C225" s="11" t="s">
        <v>279</v>
      </c>
      <c r="D225" s="14" t="s">
        <v>541</v>
      </c>
      <c r="E225" s="13">
        <v>4140000</v>
      </c>
    </row>
    <row r="226" ht="18" customHeight="1" spans="1:5">
      <c r="A226" s="11" t="s">
        <v>511</v>
      </c>
      <c r="B226" s="11" t="s">
        <v>542</v>
      </c>
      <c r="C226" s="11"/>
      <c r="D226" s="14" t="s">
        <v>543</v>
      </c>
      <c r="E226" s="13">
        <v>8076020</v>
      </c>
    </row>
    <row r="227" ht="18" customHeight="1" spans="1:5">
      <c r="A227" s="11" t="s">
        <v>281</v>
      </c>
      <c r="B227" s="11" t="s">
        <v>282</v>
      </c>
      <c r="C227" s="11" t="s">
        <v>279</v>
      </c>
      <c r="D227" s="14" t="s">
        <v>368</v>
      </c>
      <c r="E227" s="13">
        <v>7346020</v>
      </c>
    </row>
    <row r="228" ht="18" customHeight="1" spans="1:5">
      <c r="A228" s="11" t="s">
        <v>281</v>
      </c>
      <c r="B228" s="11" t="s">
        <v>282</v>
      </c>
      <c r="C228" s="11" t="s">
        <v>284</v>
      </c>
      <c r="D228" s="14" t="s">
        <v>544</v>
      </c>
      <c r="E228" s="13">
        <v>480000</v>
      </c>
    </row>
    <row r="229" ht="18" customHeight="1" spans="1:5">
      <c r="A229" s="11" t="s">
        <v>281</v>
      </c>
      <c r="B229" s="11" t="s">
        <v>282</v>
      </c>
      <c r="C229" s="11" t="s">
        <v>305</v>
      </c>
      <c r="D229" s="14" t="s">
        <v>545</v>
      </c>
      <c r="E229" s="13">
        <v>250000</v>
      </c>
    </row>
    <row r="230" ht="18" customHeight="1" spans="1:5">
      <c r="A230" s="11" t="s">
        <v>511</v>
      </c>
      <c r="B230" s="11" t="s">
        <v>294</v>
      </c>
      <c r="C230" s="11"/>
      <c r="D230" s="14" t="s">
        <v>546</v>
      </c>
      <c r="E230" s="13">
        <v>1798000</v>
      </c>
    </row>
    <row r="231" ht="18" customHeight="1" spans="1:5">
      <c r="A231" s="11" t="s">
        <v>281</v>
      </c>
      <c r="B231" s="11" t="s">
        <v>282</v>
      </c>
      <c r="C231" s="11" t="s">
        <v>279</v>
      </c>
      <c r="D231" s="14" t="s">
        <v>547</v>
      </c>
      <c r="E231" s="13">
        <v>1798000</v>
      </c>
    </row>
    <row r="232" ht="18" customHeight="1" spans="1:5">
      <c r="A232" s="11" t="s">
        <v>548</v>
      </c>
      <c r="B232" s="11"/>
      <c r="C232" s="11"/>
      <c r="D232" s="14" t="s">
        <v>549</v>
      </c>
      <c r="E232" s="13">
        <v>68045862</v>
      </c>
    </row>
    <row r="233" ht="18" customHeight="1" spans="1:5">
      <c r="A233" s="11" t="s">
        <v>550</v>
      </c>
      <c r="B233" s="11" t="s">
        <v>279</v>
      </c>
      <c r="C233" s="11"/>
      <c r="D233" s="14" t="s">
        <v>551</v>
      </c>
      <c r="E233" s="13">
        <v>9917162</v>
      </c>
    </row>
    <row r="234" ht="18" customHeight="1" spans="1:5">
      <c r="A234" s="11" t="s">
        <v>281</v>
      </c>
      <c r="B234" s="11" t="s">
        <v>282</v>
      </c>
      <c r="C234" s="11" t="s">
        <v>279</v>
      </c>
      <c r="D234" s="14" t="s">
        <v>552</v>
      </c>
      <c r="E234" s="13">
        <v>9917162</v>
      </c>
    </row>
    <row r="235" ht="18" customHeight="1" spans="1:5">
      <c r="A235" s="11" t="s">
        <v>550</v>
      </c>
      <c r="B235" s="11" t="s">
        <v>284</v>
      </c>
      <c r="C235" s="11"/>
      <c r="D235" s="14" t="s">
        <v>553</v>
      </c>
      <c r="E235" s="13">
        <v>3500000</v>
      </c>
    </row>
    <row r="236" ht="18" customHeight="1" spans="1:5">
      <c r="A236" s="11" t="s">
        <v>281</v>
      </c>
      <c r="B236" s="11" t="s">
        <v>282</v>
      </c>
      <c r="C236" s="11" t="s">
        <v>294</v>
      </c>
      <c r="D236" s="14" t="s">
        <v>554</v>
      </c>
      <c r="E236" s="13">
        <v>3500000</v>
      </c>
    </row>
    <row r="237" ht="18" customHeight="1" spans="1:5">
      <c r="A237" s="11" t="s">
        <v>550</v>
      </c>
      <c r="B237" s="11" t="s">
        <v>296</v>
      </c>
      <c r="C237" s="11"/>
      <c r="D237" s="14" t="s">
        <v>555</v>
      </c>
      <c r="E237" s="13">
        <v>37270100</v>
      </c>
    </row>
    <row r="238" ht="18" customHeight="1" spans="1:5">
      <c r="A238" s="11" t="s">
        <v>281</v>
      </c>
      <c r="B238" s="11" t="s">
        <v>282</v>
      </c>
      <c r="C238" s="11" t="s">
        <v>284</v>
      </c>
      <c r="D238" s="14" t="s">
        <v>556</v>
      </c>
      <c r="E238" s="13">
        <v>800000</v>
      </c>
    </row>
    <row r="239" ht="18" customHeight="1" spans="1:5">
      <c r="A239" s="11" t="s">
        <v>281</v>
      </c>
      <c r="B239" s="11" t="s">
        <v>282</v>
      </c>
      <c r="C239" s="11" t="s">
        <v>296</v>
      </c>
      <c r="D239" s="14" t="s">
        <v>557</v>
      </c>
      <c r="E239" s="13">
        <v>1000000</v>
      </c>
    </row>
    <row r="240" ht="18" customHeight="1" spans="1:5">
      <c r="A240" s="11" t="s">
        <v>281</v>
      </c>
      <c r="B240" s="11" t="s">
        <v>282</v>
      </c>
      <c r="C240" s="11" t="s">
        <v>294</v>
      </c>
      <c r="D240" s="14" t="s">
        <v>558</v>
      </c>
      <c r="E240" s="13">
        <v>35470100</v>
      </c>
    </row>
    <row r="241" ht="18" customHeight="1" spans="1:5">
      <c r="A241" s="11" t="s">
        <v>550</v>
      </c>
      <c r="B241" s="11" t="s">
        <v>286</v>
      </c>
      <c r="C241" s="11"/>
      <c r="D241" s="14" t="s">
        <v>559</v>
      </c>
      <c r="E241" s="13">
        <v>11275000</v>
      </c>
    </row>
    <row r="242" ht="18" customHeight="1" spans="1:5">
      <c r="A242" s="11" t="s">
        <v>281</v>
      </c>
      <c r="B242" s="11" t="s">
        <v>282</v>
      </c>
      <c r="C242" s="11" t="s">
        <v>284</v>
      </c>
      <c r="D242" s="14" t="s">
        <v>560</v>
      </c>
      <c r="E242" s="13">
        <v>4000000</v>
      </c>
    </row>
    <row r="243" ht="18" customHeight="1" spans="1:5">
      <c r="A243" s="11" t="s">
        <v>281</v>
      </c>
      <c r="B243" s="11" t="s">
        <v>282</v>
      </c>
      <c r="C243" s="11" t="s">
        <v>294</v>
      </c>
      <c r="D243" s="14" t="s">
        <v>561</v>
      </c>
      <c r="E243" s="13">
        <v>7275000</v>
      </c>
    </row>
    <row r="244" ht="18" customHeight="1" spans="1:5">
      <c r="A244" s="11" t="s">
        <v>550</v>
      </c>
      <c r="B244" s="11" t="s">
        <v>294</v>
      </c>
      <c r="C244" s="11"/>
      <c r="D244" s="14" t="s">
        <v>562</v>
      </c>
      <c r="E244" s="13">
        <v>6083600</v>
      </c>
    </row>
    <row r="245" ht="18" customHeight="1" spans="1:5">
      <c r="A245" s="11" t="s">
        <v>281</v>
      </c>
      <c r="B245" s="11" t="s">
        <v>282</v>
      </c>
      <c r="C245" s="11" t="s">
        <v>279</v>
      </c>
      <c r="D245" s="14" t="s">
        <v>563</v>
      </c>
      <c r="E245" s="13">
        <v>6083600</v>
      </c>
    </row>
    <row r="246" ht="18" customHeight="1" spans="1:5">
      <c r="A246" s="11" t="s">
        <v>564</v>
      </c>
      <c r="B246" s="11"/>
      <c r="C246" s="11"/>
      <c r="D246" s="14" t="s">
        <v>565</v>
      </c>
      <c r="E246" s="13">
        <v>156963354</v>
      </c>
    </row>
    <row r="247" ht="18" customHeight="1" spans="1:5">
      <c r="A247" s="11" t="s">
        <v>566</v>
      </c>
      <c r="B247" s="11" t="s">
        <v>279</v>
      </c>
      <c r="C247" s="11"/>
      <c r="D247" s="14" t="s">
        <v>567</v>
      </c>
      <c r="E247" s="13">
        <v>29030786</v>
      </c>
    </row>
    <row r="248" ht="18" customHeight="1" spans="1:5">
      <c r="A248" s="11" t="s">
        <v>281</v>
      </c>
      <c r="B248" s="11" t="s">
        <v>282</v>
      </c>
      <c r="C248" s="11" t="s">
        <v>279</v>
      </c>
      <c r="D248" s="14" t="s">
        <v>568</v>
      </c>
      <c r="E248" s="13">
        <v>14180531</v>
      </c>
    </row>
    <row r="249" ht="18" customHeight="1" spans="1:5">
      <c r="A249" s="11" t="s">
        <v>281</v>
      </c>
      <c r="B249" s="11" t="s">
        <v>282</v>
      </c>
      <c r="C249" s="11" t="s">
        <v>286</v>
      </c>
      <c r="D249" s="14" t="s">
        <v>569</v>
      </c>
      <c r="E249" s="13">
        <v>7899618</v>
      </c>
    </row>
    <row r="250" ht="18" customHeight="1" spans="1:5">
      <c r="A250" s="11" t="s">
        <v>281</v>
      </c>
      <c r="B250" s="11" t="s">
        <v>282</v>
      </c>
      <c r="C250" s="11" t="s">
        <v>294</v>
      </c>
      <c r="D250" s="14" t="s">
        <v>570</v>
      </c>
      <c r="E250" s="13">
        <v>6950637</v>
      </c>
    </row>
    <row r="251" ht="18" customHeight="1" spans="1:5">
      <c r="A251" s="11" t="s">
        <v>566</v>
      </c>
      <c r="B251" s="11" t="s">
        <v>284</v>
      </c>
      <c r="C251" s="11"/>
      <c r="D251" s="14" t="s">
        <v>571</v>
      </c>
      <c r="E251" s="13">
        <v>2777183</v>
      </c>
    </row>
    <row r="252" ht="18" customHeight="1" spans="1:5">
      <c r="A252" s="11" t="s">
        <v>281</v>
      </c>
      <c r="B252" s="11" t="s">
        <v>282</v>
      </c>
      <c r="C252" s="11" t="s">
        <v>279</v>
      </c>
      <c r="D252" s="14" t="s">
        <v>572</v>
      </c>
      <c r="E252" s="13">
        <v>2777183</v>
      </c>
    </row>
    <row r="253" ht="18" customHeight="1" spans="1:5">
      <c r="A253" s="11" t="s">
        <v>566</v>
      </c>
      <c r="B253" s="11" t="s">
        <v>296</v>
      </c>
      <c r="C253" s="11"/>
      <c r="D253" s="14" t="s">
        <v>573</v>
      </c>
      <c r="E253" s="13">
        <v>65319853</v>
      </c>
    </row>
    <row r="254" ht="18" customHeight="1" spans="1:5">
      <c r="A254" s="11" t="s">
        <v>281</v>
      </c>
      <c r="B254" s="11" t="s">
        <v>282</v>
      </c>
      <c r="C254" s="11" t="s">
        <v>296</v>
      </c>
      <c r="D254" s="14" t="s">
        <v>574</v>
      </c>
      <c r="E254" s="13">
        <v>9188300</v>
      </c>
    </row>
    <row r="255" ht="18" customHeight="1" spans="1:5">
      <c r="A255" s="11" t="s">
        <v>281</v>
      </c>
      <c r="B255" s="11" t="s">
        <v>282</v>
      </c>
      <c r="C255" s="11" t="s">
        <v>294</v>
      </c>
      <c r="D255" s="14" t="s">
        <v>575</v>
      </c>
      <c r="E255" s="13">
        <v>56131553</v>
      </c>
    </row>
    <row r="256" ht="18" customHeight="1" spans="1:5">
      <c r="A256" s="11" t="s">
        <v>566</v>
      </c>
      <c r="B256" s="11" t="s">
        <v>300</v>
      </c>
      <c r="C256" s="11"/>
      <c r="D256" s="14" t="s">
        <v>576</v>
      </c>
      <c r="E256" s="13">
        <v>34324929</v>
      </c>
    </row>
    <row r="257" ht="18" customHeight="1" spans="1:5">
      <c r="A257" s="11" t="s">
        <v>281</v>
      </c>
      <c r="B257" s="11" t="s">
        <v>282</v>
      </c>
      <c r="C257" s="11" t="s">
        <v>279</v>
      </c>
      <c r="D257" s="14" t="s">
        <v>577</v>
      </c>
      <c r="E257" s="13">
        <v>34324929</v>
      </c>
    </row>
    <row r="258" ht="18" customHeight="1" spans="1:5">
      <c r="A258" s="11" t="s">
        <v>566</v>
      </c>
      <c r="B258" s="11" t="s">
        <v>292</v>
      </c>
      <c r="C258" s="11"/>
      <c r="D258" s="14" t="s">
        <v>578</v>
      </c>
      <c r="E258" s="13">
        <v>9510603</v>
      </c>
    </row>
    <row r="259" ht="18" customHeight="1" spans="1:5">
      <c r="A259" s="11" t="s">
        <v>281</v>
      </c>
      <c r="B259" s="11" t="s">
        <v>282</v>
      </c>
      <c r="C259" s="11" t="s">
        <v>279</v>
      </c>
      <c r="D259" s="14" t="s">
        <v>579</v>
      </c>
      <c r="E259" s="13">
        <v>9510603</v>
      </c>
    </row>
    <row r="260" ht="18" customHeight="1" spans="1:5">
      <c r="A260" s="11" t="s">
        <v>566</v>
      </c>
      <c r="B260" s="11" t="s">
        <v>539</v>
      </c>
      <c r="C260" s="11"/>
      <c r="D260" s="14" t="s">
        <v>580</v>
      </c>
      <c r="E260" s="13">
        <v>14500000</v>
      </c>
    </row>
    <row r="261" ht="18" customHeight="1" spans="1:5">
      <c r="A261" s="11" t="s">
        <v>281</v>
      </c>
      <c r="B261" s="11" t="s">
        <v>282</v>
      </c>
      <c r="C261" s="11" t="s">
        <v>279</v>
      </c>
      <c r="D261" s="14" t="s">
        <v>581</v>
      </c>
      <c r="E261" s="13">
        <v>14500000</v>
      </c>
    </row>
    <row r="262" ht="18" customHeight="1" spans="1:5">
      <c r="A262" s="11" t="s">
        <v>566</v>
      </c>
      <c r="B262" s="11" t="s">
        <v>294</v>
      </c>
      <c r="C262" s="11"/>
      <c r="D262" s="14" t="s">
        <v>582</v>
      </c>
      <c r="E262" s="13">
        <v>1500000</v>
      </c>
    </row>
    <row r="263" ht="18" customHeight="1" spans="1:5">
      <c r="A263" s="11" t="s">
        <v>281</v>
      </c>
      <c r="B263" s="11" t="s">
        <v>282</v>
      </c>
      <c r="C263" s="11" t="s">
        <v>294</v>
      </c>
      <c r="D263" s="14" t="s">
        <v>583</v>
      </c>
      <c r="E263" s="13">
        <v>1500000</v>
      </c>
    </row>
    <row r="264" ht="18" customHeight="1" spans="1:5">
      <c r="A264" s="11" t="s">
        <v>584</v>
      </c>
      <c r="B264" s="11"/>
      <c r="C264" s="11"/>
      <c r="D264" s="14" t="s">
        <v>585</v>
      </c>
      <c r="E264" s="13">
        <v>775720196.67</v>
      </c>
    </row>
    <row r="265" ht="18" customHeight="1" spans="1:5">
      <c r="A265" s="11" t="s">
        <v>586</v>
      </c>
      <c r="B265" s="11" t="s">
        <v>279</v>
      </c>
      <c r="C265" s="11"/>
      <c r="D265" s="14" t="s">
        <v>587</v>
      </c>
      <c r="E265" s="13">
        <v>337330792.89</v>
      </c>
    </row>
    <row r="266" ht="18" customHeight="1" spans="1:5">
      <c r="A266" s="11" t="s">
        <v>281</v>
      </c>
      <c r="B266" s="11" t="s">
        <v>282</v>
      </c>
      <c r="C266" s="11" t="s">
        <v>279</v>
      </c>
      <c r="D266" s="14" t="s">
        <v>588</v>
      </c>
      <c r="E266" s="13">
        <v>25263602</v>
      </c>
    </row>
    <row r="267" ht="18" customHeight="1" spans="1:5">
      <c r="A267" s="11" t="s">
        <v>281</v>
      </c>
      <c r="B267" s="11" t="s">
        <v>282</v>
      </c>
      <c r="C267" s="11" t="s">
        <v>284</v>
      </c>
      <c r="D267" s="14" t="s">
        <v>589</v>
      </c>
      <c r="E267" s="13">
        <v>2850000</v>
      </c>
    </row>
    <row r="268" ht="18" customHeight="1" spans="1:5">
      <c r="A268" s="11" t="s">
        <v>281</v>
      </c>
      <c r="B268" s="11" t="s">
        <v>282</v>
      </c>
      <c r="C268" s="11" t="s">
        <v>286</v>
      </c>
      <c r="D268" s="14" t="s">
        <v>590</v>
      </c>
      <c r="E268" s="13">
        <v>29547552</v>
      </c>
    </row>
    <row r="269" ht="18" customHeight="1" spans="1:5">
      <c r="A269" s="11" t="s">
        <v>281</v>
      </c>
      <c r="B269" s="11" t="s">
        <v>282</v>
      </c>
      <c r="C269" s="11" t="s">
        <v>292</v>
      </c>
      <c r="D269" s="14" t="s">
        <v>591</v>
      </c>
      <c r="E269" s="13">
        <v>2350000</v>
      </c>
    </row>
    <row r="270" ht="18" customHeight="1" spans="1:5">
      <c r="A270" s="11" t="s">
        <v>281</v>
      </c>
      <c r="B270" s="11" t="s">
        <v>282</v>
      </c>
      <c r="C270" s="11" t="s">
        <v>303</v>
      </c>
      <c r="D270" s="14" t="s">
        <v>592</v>
      </c>
      <c r="E270" s="13">
        <v>2808800</v>
      </c>
    </row>
    <row r="271" ht="18" customHeight="1" spans="1:5">
      <c r="A271" s="11" t="s">
        <v>281</v>
      </c>
      <c r="B271" s="11" t="s">
        <v>282</v>
      </c>
      <c r="C271" s="11" t="s">
        <v>392</v>
      </c>
      <c r="D271" s="14" t="s">
        <v>593</v>
      </c>
      <c r="E271" s="13">
        <v>35000000</v>
      </c>
    </row>
    <row r="272" ht="18" customHeight="1" spans="1:5">
      <c r="A272" s="11" t="s">
        <v>281</v>
      </c>
      <c r="B272" s="11" t="s">
        <v>282</v>
      </c>
      <c r="C272" s="11" t="s">
        <v>594</v>
      </c>
      <c r="D272" s="14" t="s">
        <v>595</v>
      </c>
      <c r="E272" s="13">
        <v>109078000</v>
      </c>
    </row>
    <row r="273" ht="18" customHeight="1" spans="1:5">
      <c r="A273" s="11" t="s">
        <v>281</v>
      </c>
      <c r="B273" s="11" t="s">
        <v>282</v>
      </c>
      <c r="C273" s="11" t="s">
        <v>596</v>
      </c>
      <c r="D273" s="14" t="s">
        <v>597</v>
      </c>
      <c r="E273" s="13">
        <v>500000</v>
      </c>
    </row>
    <row r="274" ht="18" customHeight="1" spans="1:5">
      <c r="A274" s="11" t="s">
        <v>281</v>
      </c>
      <c r="B274" s="11" t="s">
        <v>282</v>
      </c>
      <c r="C274" s="11" t="s">
        <v>363</v>
      </c>
      <c r="D274" s="14" t="s">
        <v>598</v>
      </c>
      <c r="E274" s="13">
        <v>100000</v>
      </c>
    </row>
    <row r="275" ht="18" customHeight="1" spans="1:5">
      <c r="A275" s="11" t="s">
        <v>281</v>
      </c>
      <c r="B275" s="11" t="s">
        <v>282</v>
      </c>
      <c r="C275" s="11" t="s">
        <v>599</v>
      </c>
      <c r="D275" s="14" t="s">
        <v>600</v>
      </c>
      <c r="E275" s="13">
        <v>126320000</v>
      </c>
    </row>
    <row r="276" ht="18" customHeight="1" spans="1:5">
      <c r="A276" s="11" t="s">
        <v>281</v>
      </c>
      <c r="B276" s="11" t="s">
        <v>282</v>
      </c>
      <c r="C276" s="11" t="s">
        <v>294</v>
      </c>
      <c r="D276" s="14" t="s">
        <v>601</v>
      </c>
      <c r="E276" s="13">
        <v>3512838.89</v>
      </c>
    </row>
    <row r="277" ht="18" customHeight="1" spans="1:5">
      <c r="A277" s="11" t="s">
        <v>586</v>
      </c>
      <c r="B277" s="11" t="s">
        <v>284</v>
      </c>
      <c r="C277" s="11"/>
      <c r="D277" s="14" t="s">
        <v>602</v>
      </c>
      <c r="E277" s="13">
        <v>65899707</v>
      </c>
    </row>
    <row r="278" ht="18" customHeight="1" spans="1:5">
      <c r="A278" s="11" t="s">
        <v>281</v>
      </c>
      <c r="B278" s="11" t="s">
        <v>282</v>
      </c>
      <c r="C278" s="11" t="s">
        <v>279</v>
      </c>
      <c r="D278" s="14" t="s">
        <v>603</v>
      </c>
      <c r="E278" s="13">
        <v>20866302</v>
      </c>
    </row>
    <row r="279" ht="18" customHeight="1" spans="1:5">
      <c r="A279" s="11" t="s">
        <v>281</v>
      </c>
      <c r="B279" s="11" t="s">
        <v>282</v>
      </c>
      <c r="C279" s="11" t="s">
        <v>284</v>
      </c>
      <c r="D279" s="14" t="s">
        <v>604</v>
      </c>
      <c r="E279" s="13">
        <v>12660605</v>
      </c>
    </row>
    <row r="280" ht="18" customHeight="1" spans="1:5">
      <c r="A280" s="11" t="s">
        <v>281</v>
      </c>
      <c r="B280" s="11" t="s">
        <v>282</v>
      </c>
      <c r="C280" s="11" t="s">
        <v>286</v>
      </c>
      <c r="D280" s="14" t="s">
        <v>605</v>
      </c>
      <c r="E280" s="13">
        <v>600000</v>
      </c>
    </row>
    <row r="281" ht="18" customHeight="1" spans="1:5">
      <c r="A281" s="11" t="s">
        <v>281</v>
      </c>
      <c r="B281" s="11" t="s">
        <v>282</v>
      </c>
      <c r="C281" s="11" t="s">
        <v>300</v>
      </c>
      <c r="D281" s="14" t="s">
        <v>606</v>
      </c>
      <c r="E281" s="13">
        <v>3765300</v>
      </c>
    </row>
    <row r="282" ht="18" customHeight="1" spans="1:5">
      <c r="A282" s="11" t="s">
        <v>281</v>
      </c>
      <c r="B282" s="11" t="s">
        <v>282</v>
      </c>
      <c r="C282" s="11" t="s">
        <v>313</v>
      </c>
      <c r="D282" s="14" t="s">
        <v>607</v>
      </c>
      <c r="E282" s="13">
        <v>3765300</v>
      </c>
    </row>
    <row r="283" ht="18" customHeight="1" spans="1:5">
      <c r="A283" s="11" t="s">
        <v>281</v>
      </c>
      <c r="B283" s="11" t="s">
        <v>282</v>
      </c>
      <c r="C283" s="11" t="s">
        <v>440</v>
      </c>
      <c r="D283" s="14" t="s">
        <v>608</v>
      </c>
      <c r="E283" s="13">
        <v>16942200</v>
      </c>
    </row>
    <row r="284" ht="18" customHeight="1" spans="1:5">
      <c r="A284" s="11" t="s">
        <v>281</v>
      </c>
      <c r="B284" s="11" t="s">
        <v>282</v>
      </c>
      <c r="C284" s="11" t="s">
        <v>294</v>
      </c>
      <c r="D284" s="14" t="s">
        <v>609</v>
      </c>
      <c r="E284" s="13">
        <v>7300000</v>
      </c>
    </row>
    <row r="285" ht="18" customHeight="1" spans="1:5">
      <c r="A285" s="11" t="s">
        <v>586</v>
      </c>
      <c r="B285" s="11" t="s">
        <v>296</v>
      </c>
      <c r="C285" s="11"/>
      <c r="D285" s="14" t="s">
        <v>610</v>
      </c>
      <c r="E285" s="13">
        <v>113688654</v>
      </c>
    </row>
    <row r="286" ht="18" customHeight="1" spans="1:5">
      <c r="A286" s="11" t="s">
        <v>281</v>
      </c>
      <c r="B286" s="11" t="s">
        <v>282</v>
      </c>
      <c r="C286" s="11" t="s">
        <v>279</v>
      </c>
      <c r="D286" s="14" t="s">
        <v>611</v>
      </c>
      <c r="E286" s="13">
        <v>6870862</v>
      </c>
    </row>
    <row r="287" ht="18" customHeight="1" spans="1:5">
      <c r="A287" s="11" t="s">
        <v>281</v>
      </c>
      <c r="B287" s="11" t="s">
        <v>282</v>
      </c>
      <c r="C287" s="11" t="s">
        <v>284</v>
      </c>
      <c r="D287" s="14" t="s">
        <v>612</v>
      </c>
      <c r="E287" s="13">
        <v>600000</v>
      </c>
    </row>
    <row r="288" ht="18" customHeight="1" spans="1:5">
      <c r="A288" s="11" t="s">
        <v>281</v>
      </c>
      <c r="B288" s="11" t="s">
        <v>282</v>
      </c>
      <c r="C288" s="11" t="s">
        <v>296</v>
      </c>
      <c r="D288" s="14" t="s">
        <v>613</v>
      </c>
      <c r="E288" s="13">
        <v>57501</v>
      </c>
    </row>
    <row r="289" ht="18" customHeight="1" spans="1:5">
      <c r="A289" s="11" t="s">
        <v>281</v>
      </c>
      <c r="B289" s="11" t="s">
        <v>282</v>
      </c>
      <c r="C289" s="11" t="s">
        <v>286</v>
      </c>
      <c r="D289" s="14" t="s">
        <v>614</v>
      </c>
      <c r="E289" s="13">
        <v>19732569</v>
      </c>
    </row>
    <row r="290" ht="18" customHeight="1" spans="1:5">
      <c r="A290" s="11" t="s">
        <v>281</v>
      </c>
      <c r="B290" s="11" t="s">
        <v>282</v>
      </c>
      <c r="C290" s="11" t="s">
        <v>300</v>
      </c>
      <c r="D290" s="14" t="s">
        <v>615</v>
      </c>
      <c r="E290" s="13">
        <v>38430000</v>
      </c>
    </row>
    <row r="291" ht="18" customHeight="1" spans="1:5">
      <c r="A291" s="11" t="s">
        <v>281</v>
      </c>
      <c r="B291" s="11" t="s">
        <v>282</v>
      </c>
      <c r="C291" s="11" t="s">
        <v>292</v>
      </c>
      <c r="D291" s="14" t="s">
        <v>616</v>
      </c>
      <c r="E291" s="13">
        <v>4490000</v>
      </c>
    </row>
    <row r="292" ht="18" customHeight="1" spans="1:5">
      <c r="A292" s="11" t="s">
        <v>281</v>
      </c>
      <c r="B292" s="11" t="s">
        <v>282</v>
      </c>
      <c r="C292" s="11" t="s">
        <v>440</v>
      </c>
      <c r="D292" s="14" t="s">
        <v>617</v>
      </c>
      <c r="E292" s="13">
        <v>1491511</v>
      </c>
    </row>
    <row r="293" ht="18" customHeight="1" spans="1:5">
      <c r="A293" s="11" t="s">
        <v>281</v>
      </c>
      <c r="B293" s="11" t="s">
        <v>282</v>
      </c>
      <c r="C293" s="11" t="s">
        <v>325</v>
      </c>
      <c r="D293" s="14" t="s">
        <v>618</v>
      </c>
      <c r="E293" s="13">
        <v>2876211</v>
      </c>
    </row>
    <row r="294" ht="18" customHeight="1" spans="1:5">
      <c r="A294" s="11" t="s">
        <v>281</v>
      </c>
      <c r="B294" s="11" t="s">
        <v>282</v>
      </c>
      <c r="C294" s="11" t="s">
        <v>333</v>
      </c>
      <c r="D294" s="14" t="s">
        <v>619</v>
      </c>
      <c r="E294" s="13">
        <v>50000</v>
      </c>
    </row>
    <row r="295" ht="18" customHeight="1" spans="1:5">
      <c r="A295" s="11" t="s">
        <v>281</v>
      </c>
      <c r="B295" s="11" t="s">
        <v>282</v>
      </c>
      <c r="C295" s="11" t="s">
        <v>489</v>
      </c>
      <c r="D295" s="14" t="s">
        <v>620</v>
      </c>
      <c r="E295" s="13">
        <v>9090000</v>
      </c>
    </row>
    <row r="296" ht="18" customHeight="1" spans="1:5">
      <c r="A296" s="11" t="s">
        <v>281</v>
      </c>
      <c r="B296" s="11" t="s">
        <v>282</v>
      </c>
      <c r="C296" s="11" t="s">
        <v>390</v>
      </c>
      <c r="D296" s="14" t="s">
        <v>621</v>
      </c>
      <c r="E296" s="13">
        <v>25000000</v>
      </c>
    </row>
    <row r="297" ht="18" customHeight="1" spans="1:5">
      <c r="A297" s="11" t="s">
        <v>281</v>
      </c>
      <c r="B297" s="11" t="s">
        <v>282</v>
      </c>
      <c r="C297" s="11" t="s">
        <v>294</v>
      </c>
      <c r="D297" s="14" t="s">
        <v>622</v>
      </c>
      <c r="E297" s="13">
        <v>5000000</v>
      </c>
    </row>
    <row r="298" ht="18" customHeight="1" spans="1:5">
      <c r="A298" s="11" t="s">
        <v>586</v>
      </c>
      <c r="B298" s="11" t="s">
        <v>300</v>
      </c>
      <c r="C298" s="11"/>
      <c r="D298" s="14" t="s">
        <v>623</v>
      </c>
      <c r="E298" s="13">
        <v>87897859</v>
      </c>
    </row>
    <row r="299" ht="18" customHeight="1" spans="1:5">
      <c r="A299" s="11" t="s">
        <v>281</v>
      </c>
      <c r="B299" s="11" t="s">
        <v>282</v>
      </c>
      <c r="C299" s="11" t="s">
        <v>279</v>
      </c>
      <c r="D299" s="14" t="s">
        <v>624</v>
      </c>
      <c r="E299" s="13">
        <v>1154459</v>
      </c>
    </row>
    <row r="300" ht="18" customHeight="1" spans="1:5">
      <c r="A300" s="11" t="s">
        <v>281</v>
      </c>
      <c r="B300" s="11" t="s">
        <v>282</v>
      </c>
      <c r="C300" s="11" t="s">
        <v>300</v>
      </c>
      <c r="D300" s="14" t="s">
        <v>625</v>
      </c>
      <c r="E300" s="13">
        <v>38170000</v>
      </c>
    </row>
    <row r="301" ht="18" customHeight="1" spans="1:5">
      <c r="A301" s="11" t="s">
        <v>281</v>
      </c>
      <c r="B301" s="11" t="s">
        <v>282</v>
      </c>
      <c r="C301" s="11" t="s">
        <v>294</v>
      </c>
      <c r="D301" s="14" t="s">
        <v>626</v>
      </c>
      <c r="E301" s="13">
        <v>48573400</v>
      </c>
    </row>
    <row r="302" ht="18" customHeight="1" spans="1:5">
      <c r="A302" s="11" t="s">
        <v>586</v>
      </c>
      <c r="B302" s="11" t="s">
        <v>313</v>
      </c>
      <c r="C302" s="11"/>
      <c r="D302" s="14" t="s">
        <v>627</v>
      </c>
      <c r="E302" s="13">
        <v>112539572</v>
      </c>
    </row>
    <row r="303" ht="18" customHeight="1" spans="1:5">
      <c r="A303" s="11" t="s">
        <v>281</v>
      </c>
      <c r="B303" s="11" t="s">
        <v>282</v>
      </c>
      <c r="C303" s="11" t="s">
        <v>279</v>
      </c>
      <c r="D303" s="14" t="s">
        <v>628</v>
      </c>
      <c r="E303" s="13">
        <v>3230000</v>
      </c>
    </row>
    <row r="304" ht="18" customHeight="1" spans="1:5">
      <c r="A304" s="11" t="s">
        <v>281</v>
      </c>
      <c r="B304" s="11" t="s">
        <v>282</v>
      </c>
      <c r="C304" s="11" t="s">
        <v>300</v>
      </c>
      <c r="D304" s="14" t="s">
        <v>629</v>
      </c>
      <c r="E304" s="13">
        <v>96399572</v>
      </c>
    </row>
    <row r="305" ht="18" customHeight="1" spans="1:5">
      <c r="A305" s="11" t="s">
        <v>281</v>
      </c>
      <c r="B305" s="11" t="s">
        <v>282</v>
      </c>
      <c r="C305" s="11" t="s">
        <v>294</v>
      </c>
      <c r="D305" s="14" t="s">
        <v>630</v>
      </c>
      <c r="E305" s="13">
        <v>12910000</v>
      </c>
    </row>
    <row r="306" ht="18" customHeight="1" spans="1:5">
      <c r="A306" s="11" t="s">
        <v>586</v>
      </c>
      <c r="B306" s="11" t="s">
        <v>303</v>
      </c>
      <c r="C306" s="11"/>
      <c r="D306" s="14" t="s">
        <v>631</v>
      </c>
      <c r="E306" s="13">
        <v>32363611.78</v>
      </c>
    </row>
    <row r="307" ht="18" customHeight="1" spans="1:5">
      <c r="A307" s="11" t="s">
        <v>281</v>
      </c>
      <c r="B307" s="11" t="s">
        <v>282</v>
      </c>
      <c r="C307" s="11" t="s">
        <v>279</v>
      </c>
      <c r="D307" s="14" t="s">
        <v>632</v>
      </c>
      <c r="E307" s="13">
        <v>375000</v>
      </c>
    </row>
    <row r="308" ht="18" customHeight="1" spans="1:5">
      <c r="A308" s="11" t="s">
        <v>281</v>
      </c>
      <c r="B308" s="11" t="s">
        <v>282</v>
      </c>
      <c r="C308" s="11" t="s">
        <v>284</v>
      </c>
      <c r="D308" s="14" t="s">
        <v>633</v>
      </c>
      <c r="E308" s="13">
        <v>61000</v>
      </c>
    </row>
    <row r="309" ht="18" customHeight="1" spans="1:5">
      <c r="A309" s="11" t="s">
        <v>281</v>
      </c>
      <c r="B309" s="11" t="s">
        <v>282</v>
      </c>
      <c r="C309" s="11" t="s">
        <v>296</v>
      </c>
      <c r="D309" s="14" t="s">
        <v>634</v>
      </c>
      <c r="E309" s="13">
        <v>24571211.78</v>
      </c>
    </row>
    <row r="310" ht="18" customHeight="1" spans="1:5">
      <c r="A310" s="11" t="s">
        <v>281</v>
      </c>
      <c r="B310" s="11" t="s">
        <v>282</v>
      </c>
      <c r="C310" s="11" t="s">
        <v>286</v>
      </c>
      <c r="D310" s="14" t="s">
        <v>635</v>
      </c>
      <c r="E310" s="13">
        <v>7296400</v>
      </c>
    </row>
    <row r="311" ht="18" customHeight="1" spans="1:5">
      <c r="A311" s="11" t="s">
        <v>281</v>
      </c>
      <c r="B311" s="11" t="s">
        <v>282</v>
      </c>
      <c r="C311" s="11" t="s">
        <v>294</v>
      </c>
      <c r="D311" s="14" t="s">
        <v>636</v>
      </c>
      <c r="E311" s="13">
        <v>60000</v>
      </c>
    </row>
    <row r="312" ht="18" customHeight="1" spans="1:5">
      <c r="A312" s="11" t="s">
        <v>586</v>
      </c>
      <c r="B312" s="11" t="s">
        <v>294</v>
      </c>
      <c r="C312" s="11"/>
      <c r="D312" s="14" t="s">
        <v>637</v>
      </c>
      <c r="E312" s="13">
        <v>26000000</v>
      </c>
    </row>
    <row r="313" ht="18" customHeight="1" spans="1:5">
      <c r="A313" s="11" t="s">
        <v>281</v>
      </c>
      <c r="B313" s="11" t="s">
        <v>282</v>
      </c>
      <c r="C313" s="11" t="s">
        <v>294</v>
      </c>
      <c r="D313" s="14" t="s">
        <v>638</v>
      </c>
      <c r="E313" s="13">
        <v>26000000</v>
      </c>
    </row>
    <row r="314" ht="18" customHeight="1" spans="1:5">
      <c r="A314" s="11" t="s">
        <v>639</v>
      </c>
      <c r="B314" s="11"/>
      <c r="C314" s="11"/>
      <c r="D314" s="14" t="s">
        <v>640</v>
      </c>
      <c r="E314" s="13">
        <v>221941476</v>
      </c>
    </row>
    <row r="315" ht="18" customHeight="1" spans="1:5">
      <c r="A315" s="11" t="s">
        <v>641</v>
      </c>
      <c r="B315" s="11" t="s">
        <v>279</v>
      </c>
      <c r="C315" s="11"/>
      <c r="D315" s="14" t="s">
        <v>642</v>
      </c>
      <c r="E315" s="13">
        <v>217556176</v>
      </c>
    </row>
    <row r="316" ht="18" customHeight="1" spans="1:5">
      <c r="A316" s="11" t="s">
        <v>281</v>
      </c>
      <c r="B316" s="11" t="s">
        <v>282</v>
      </c>
      <c r="C316" s="11" t="s">
        <v>279</v>
      </c>
      <c r="D316" s="14" t="s">
        <v>643</v>
      </c>
      <c r="E316" s="13">
        <v>34283676</v>
      </c>
    </row>
    <row r="317" ht="18" customHeight="1" spans="1:5">
      <c r="A317" s="11" t="s">
        <v>281</v>
      </c>
      <c r="B317" s="11" t="s">
        <v>282</v>
      </c>
      <c r="C317" s="11" t="s">
        <v>284</v>
      </c>
      <c r="D317" s="14" t="s">
        <v>644</v>
      </c>
      <c r="E317" s="13">
        <v>2895500</v>
      </c>
    </row>
    <row r="318" ht="18" customHeight="1" spans="1:5">
      <c r="A318" s="11" t="s">
        <v>281</v>
      </c>
      <c r="B318" s="11" t="s">
        <v>282</v>
      </c>
      <c r="C318" s="11" t="s">
        <v>286</v>
      </c>
      <c r="D318" s="14" t="s">
        <v>645</v>
      </c>
      <c r="E318" s="13">
        <v>155917000</v>
      </c>
    </row>
    <row r="319" ht="18" customHeight="1" spans="1:5">
      <c r="A319" s="11" t="s">
        <v>281</v>
      </c>
      <c r="B319" s="11" t="s">
        <v>282</v>
      </c>
      <c r="C319" s="11" t="s">
        <v>294</v>
      </c>
      <c r="D319" s="14" t="s">
        <v>646</v>
      </c>
      <c r="E319" s="13">
        <v>24460000</v>
      </c>
    </row>
    <row r="320" ht="18" customHeight="1" spans="1:5">
      <c r="A320" s="11" t="s">
        <v>641</v>
      </c>
      <c r="B320" s="11" t="s">
        <v>286</v>
      </c>
      <c r="C320" s="11"/>
      <c r="D320" s="14" t="s">
        <v>647</v>
      </c>
      <c r="E320" s="13">
        <v>4385300</v>
      </c>
    </row>
    <row r="321" ht="18" customHeight="1" spans="1:5">
      <c r="A321" s="11" t="s">
        <v>281</v>
      </c>
      <c r="B321" s="11" t="s">
        <v>282</v>
      </c>
      <c r="C321" s="11" t="s">
        <v>279</v>
      </c>
      <c r="D321" s="14" t="s">
        <v>648</v>
      </c>
      <c r="E321" s="13">
        <v>895300</v>
      </c>
    </row>
    <row r="322" ht="18" customHeight="1" spans="1:5">
      <c r="A322" s="11" t="s">
        <v>281</v>
      </c>
      <c r="B322" s="11" t="s">
        <v>282</v>
      </c>
      <c r="C322" s="11" t="s">
        <v>284</v>
      </c>
      <c r="D322" s="14" t="s">
        <v>649</v>
      </c>
      <c r="E322" s="13">
        <v>2900000</v>
      </c>
    </row>
    <row r="323" ht="18" customHeight="1" spans="1:5">
      <c r="A323" s="11" t="s">
        <v>281</v>
      </c>
      <c r="B323" s="11" t="s">
        <v>282</v>
      </c>
      <c r="C323" s="11" t="s">
        <v>296</v>
      </c>
      <c r="D323" s="14" t="s">
        <v>650</v>
      </c>
      <c r="E323" s="13">
        <v>420000</v>
      </c>
    </row>
    <row r="324" ht="18" customHeight="1" spans="1:5">
      <c r="A324" s="11" t="s">
        <v>281</v>
      </c>
      <c r="B324" s="11" t="s">
        <v>282</v>
      </c>
      <c r="C324" s="11" t="s">
        <v>294</v>
      </c>
      <c r="D324" s="14" t="s">
        <v>651</v>
      </c>
      <c r="E324" s="13">
        <v>170000</v>
      </c>
    </row>
    <row r="325" ht="18" customHeight="1" spans="1:5">
      <c r="A325" s="11" t="s">
        <v>652</v>
      </c>
      <c r="B325" s="11"/>
      <c r="C325" s="11"/>
      <c r="D325" s="14" t="s">
        <v>653</v>
      </c>
      <c r="E325" s="13">
        <v>5401408</v>
      </c>
    </row>
    <row r="326" ht="18" customHeight="1" spans="1:5">
      <c r="A326" s="11" t="s">
        <v>654</v>
      </c>
      <c r="B326" s="11" t="s">
        <v>300</v>
      </c>
      <c r="C326" s="11"/>
      <c r="D326" s="14" t="s">
        <v>655</v>
      </c>
      <c r="E326" s="13">
        <v>3781408</v>
      </c>
    </row>
    <row r="327" ht="18" customHeight="1" spans="1:5">
      <c r="A327" s="11" t="s">
        <v>281</v>
      </c>
      <c r="B327" s="11" t="s">
        <v>282</v>
      </c>
      <c r="C327" s="11" t="s">
        <v>279</v>
      </c>
      <c r="D327" s="14" t="s">
        <v>656</v>
      </c>
      <c r="E327" s="13">
        <v>3581408</v>
      </c>
    </row>
    <row r="328" ht="18" customHeight="1" spans="1:5">
      <c r="A328" s="11" t="s">
        <v>281</v>
      </c>
      <c r="B328" s="11" t="s">
        <v>282</v>
      </c>
      <c r="C328" s="11" t="s">
        <v>284</v>
      </c>
      <c r="D328" s="14" t="s">
        <v>657</v>
      </c>
      <c r="E328" s="13">
        <v>200000</v>
      </c>
    </row>
    <row r="329" ht="18" customHeight="1" spans="1:5">
      <c r="A329" s="11" t="s">
        <v>654</v>
      </c>
      <c r="B329" s="11" t="s">
        <v>294</v>
      </c>
      <c r="C329" s="11"/>
      <c r="D329" s="14" t="s">
        <v>658</v>
      </c>
      <c r="E329" s="13">
        <v>1620000</v>
      </c>
    </row>
    <row r="330" ht="18" customHeight="1" spans="1:5">
      <c r="A330" s="11" t="s">
        <v>281</v>
      </c>
      <c r="B330" s="11" t="s">
        <v>282</v>
      </c>
      <c r="C330" s="11" t="s">
        <v>294</v>
      </c>
      <c r="D330" s="14" t="s">
        <v>659</v>
      </c>
      <c r="E330" s="13">
        <v>1620000</v>
      </c>
    </row>
    <row r="331" ht="18" customHeight="1" spans="1:5">
      <c r="A331" s="11" t="s">
        <v>660</v>
      </c>
      <c r="B331" s="11"/>
      <c r="C331" s="11"/>
      <c r="D331" s="14" t="s">
        <v>661</v>
      </c>
      <c r="E331" s="13">
        <v>8334163</v>
      </c>
    </row>
    <row r="332" ht="18" customHeight="1" spans="1:5">
      <c r="A332" s="11" t="s">
        <v>662</v>
      </c>
      <c r="B332" s="11" t="s">
        <v>284</v>
      </c>
      <c r="C332" s="11"/>
      <c r="D332" s="14" t="s">
        <v>663</v>
      </c>
      <c r="E332" s="13">
        <v>8058163</v>
      </c>
    </row>
    <row r="333" ht="18" customHeight="1" spans="1:5">
      <c r="A333" s="11" t="s">
        <v>281</v>
      </c>
      <c r="B333" s="11" t="s">
        <v>282</v>
      </c>
      <c r="C333" s="11" t="s">
        <v>279</v>
      </c>
      <c r="D333" s="14" t="s">
        <v>664</v>
      </c>
      <c r="E333" s="13">
        <v>8058163</v>
      </c>
    </row>
    <row r="334" ht="18" customHeight="1" spans="1:5">
      <c r="A334" s="11" t="s">
        <v>662</v>
      </c>
      <c r="B334" s="11" t="s">
        <v>292</v>
      </c>
      <c r="C334" s="11"/>
      <c r="D334" s="14" t="s">
        <v>665</v>
      </c>
      <c r="E334" s="13">
        <v>276000</v>
      </c>
    </row>
    <row r="335" ht="18" customHeight="1" spans="1:5">
      <c r="A335" s="11" t="s">
        <v>281</v>
      </c>
      <c r="B335" s="11" t="s">
        <v>282</v>
      </c>
      <c r="C335" s="11" t="s">
        <v>294</v>
      </c>
      <c r="D335" s="14" t="s">
        <v>666</v>
      </c>
      <c r="E335" s="13">
        <v>276000</v>
      </c>
    </row>
    <row r="336" ht="18" customHeight="1" spans="1:5">
      <c r="A336" s="11" t="s">
        <v>667</v>
      </c>
      <c r="B336" s="11"/>
      <c r="C336" s="11"/>
      <c r="D336" s="14" t="s">
        <v>668</v>
      </c>
      <c r="E336" s="13">
        <v>1240000</v>
      </c>
    </row>
    <row r="337" ht="18" customHeight="1" spans="1:5">
      <c r="A337" s="11" t="s">
        <v>669</v>
      </c>
      <c r="B337" s="11" t="s">
        <v>294</v>
      </c>
      <c r="C337" s="11"/>
      <c r="D337" s="14" t="s">
        <v>670</v>
      </c>
      <c r="E337" s="13">
        <v>1240000</v>
      </c>
    </row>
    <row r="338" ht="18" customHeight="1" spans="1:5">
      <c r="A338" s="11" t="s">
        <v>281</v>
      </c>
      <c r="B338" s="11" t="s">
        <v>282</v>
      </c>
      <c r="C338" s="11" t="s">
        <v>279</v>
      </c>
      <c r="D338" s="14" t="s">
        <v>671</v>
      </c>
      <c r="E338" s="13">
        <v>1240000</v>
      </c>
    </row>
    <row r="339" ht="18" customHeight="1" spans="1:5">
      <c r="A339" s="11" t="s">
        <v>672</v>
      </c>
      <c r="B339" s="11"/>
      <c r="C339" s="11"/>
      <c r="D339" s="14" t="s">
        <v>673</v>
      </c>
      <c r="E339" s="13">
        <v>114374287</v>
      </c>
    </row>
    <row r="340" ht="18" customHeight="1" spans="1:5">
      <c r="A340" s="15" t="s">
        <v>674</v>
      </c>
      <c r="B340" s="15" t="s">
        <v>279</v>
      </c>
      <c r="C340" s="15"/>
      <c r="D340" s="16" t="s">
        <v>675</v>
      </c>
      <c r="E340" s="17">
        <v>113838122</v>
      </c>
    </row>
    <row r="341" ht="18" customHeight="1" spans="1:5">
      <c r="A341" s="15" t="s">
        <v>281</v>
      </c>
      <c r="B341" s="15" t="s">
        <v>282</v>
      </c>
      <c r="C341" s="15" t="s">
        <v>279</v>
      </c>
      <c r="D341" s="16" t="s">
        <v>676</v>
      </c>
      <c r="E341" s="17">
        <v>63838122</v>
      </c>
    </row>
    <row r="342" ht="18" customHeight="1" spans="1:5">
      <c r="A342" s="15" t="s">
        <v>281</v>
      </c>
      <c r="B342" s="15" t="s">
        <v>282</v>
      </c>
      <c r="C342" s="15" t="s">
        <v>294</v>
      </c>
      <c r="D342" s="16" t="s">
        <v>677</v>
      </c>
      <c r="E342" s="17">
        <v>50000000</v>
      </c>
    </row>
    <row r="343" ht="18" customHeight="1" spans="1:5">
      <c r="A343" s="15" t="s">
        <v>674</v>
      </c>
      <c r="B343" s="15" t="s">
        <v>300</v>
      </c>
      <c r="C343" s="15"/>
      <c r="D343" s="16" t="s">
        <v>678</v>
      </c>
      <c r="E343" s="17">
        <v>536165</v>
      </c>
    </row>
    <row r="344" ht="18" customHeight="1" spans="1:5">
      <c r="A344" s="15" t="s">
        <v>281</v>
      </c>
      <c r="B344" s="15" t="s">
        <v>282</v>
      </c>
      <c r="C344" s="15" t="s">
        <v>279</v>
      </c>
      <c r="D344" s="16" t="s">
        <v>679</v>
      </c>
      <c r="E344" s="17">
        <v>536165</v>
      </c>
    </row>
    <row r="345" ht="18" customHeight="1" spans="1:5">
      <c r="A345" s="15" t="s">
        <v>680</v>
      </c>
      <c r="B345" s="15"/>
      <c r="C345" s="15"/>
      <c r="D345" s="16" t="s">
        <v>681</v>
      </c>
      <c r="E345" s="17">
        <v>166392323</v>
      </c>
    </row>
    <row r="346" ht="18" customHeight="1" spans="1:5">
      <c r="A346" s="15" t="s">
        <v>682</v>
      </c>
      <c r="B346" s="15" t="s">
        <v>279</v>
      </c>
      <c r="C346" s="15"/>
      <c r="D346" s="16" t="s">
        <v>683</v>
      </c>
      <c r="E346" s="17">
        <v>81426300</v>
      </c>
    </row>
    <row r="347" ht="18" customHeight="1" spans="1:5">
      <c r="A347" s="15" t="s">
        <v>281</v>
      </c>
      <c r="B347" s="15" t="s">
        <v>282</v>
      </c>
      <c r="C347" s="15" t="s">
        <v>300</v>
      </c>
      <c r="D347" s="16" t="s">
        <v>684</v>
      </c>
      <c r="E347" s="17">
        <v>20880000</v>
      </c>
    </row>
    <row r="348" ht="18" customHeight="1" spans="1:5">
      <c r="A348" s="15" t="s">
        <v>281</v>
      </c>
      <c r="B348" s="15" t="s">
        <v>282</v>
      </c>
      <c r="C348" s="15" t="s">
        <v>292</v>
      </c>
      <c r="D348" s="16" t="s">
        <v>685</v>
      </c>
      <c r="E348" s="17">
        <v>21376300</v>
      </c>
    </row>
    <row r="349" ht="18" customHeight="1" spans="1:5">
      <c r="A349" s="15" t="s">
        <v>281</v>
      </c>
      <c r="B349" s="15" t="s">
        <v>282</v>
      </c>
      <c r="C349" s="15" t="s">
        <v>313</v>
      </c>
      <c r="D349" s="16" t="s">
        <v>686</v>
      </c>
      <c r="E349" s="17">
        <v>1280000</v>
      </c>
    </row>
    <row r="350" ht="18" customHeight="1" spans="1:5">
      <c r="A350" s="15" t="s">
        <v>281</v>
      </c>
      <c r="B350" s="15" t="s">
        <v>282</v>
      </c>
      <c r="C350" s="15" t="s">
        <v>303</v>
      </c>
      <c r="D350" s="16" t="s">
        <v>687</v>
      </c>
      <c r="E350" s="17">
        <v>18740000</v>
      </c>
    </row>
    <row r="351" ht="18" customHeight="1" spans="1:5">
      <c r="A351" s="15" t="s">
        <v>281</v>
      </c>
      <c r="B351" s="15" t="s">
        <v>282</v>
      </c>
      <c r="C351" s="15" t="s">
        <v>294</v>
      </c>
      <c r="D351" s="16" t="s">
        <v>688</v>
      </c>
      <c r="E351" s="17">
        <v>19150000</v>
      </c>
    </row>
    <row r="352" ht="18" customHeight="1" spans="1:5">
      <c r="A352" s="15" t="s">
        <v>682</v>
      </c>
      <c r="B352" s="15" t="s">
        <v>284</v>
      </c>
      <c r="C352" s="15"/>
      <c r="D352" s="16" t="s">
        <v>689</v>
      </c>
      <c r="E352" s="17">
        <v>76600382</v>
      </c>
    </row>
    <row r="353" ht="18" customHeight="1" spans="1:5">
      <c r="A353" s="15" t="s">
        <v>281</v>
      </c>
      <c r="B353" s="15" t="s">
        <v>282</v>
      </c>
      <c r="C353" s="15" t="s">
        <v>279</v>
      </c>
      <c r="D353" s="16" t="s">
        <v>690</v>
      </c>
      <c r="E353" s="17">
        <v>76600382</v>
      </c>
    </row>
    <row r="354" ht="18" customHeight="1" spans="1:5">
      <c r="A354" s="15" t="s">
        <v>682</v>
      </c>
      <c r="B354" s="15" t="s">
        <v>296</v>
      </c>
      <c r="C354" s="15"/>
      <c r="D354" s="16" t="s">
        <v>691</v>
      </c>
      <c r="E354" s="17">
        <v>8365641</v>
      </c>
    </row>
    <row r="355" ht="18" customHeight="1" spans="1:5">
      <c r="A355" s="15" t="s">
        <v>281</v>
      </c>
      <c r="B355" s="15" t="s">
        <v>282</v>
      </c>
      <c r="C355" s="15" t="s">
        <v>294</v>
      </c>
      <c r="D355" s="16" t="s">
        <v>692</v>
      </c>
      <c r="E355" s="17">
        <v>8365641</v>
      </c>
    </row>
    <row r="356" ht="18" customHeight="1" spans="1:5">
      <c r="A356" s="15" t="s">
        <v>693</v>
      </c>
      <c r="B356" s="15"/>
      <c r="C356" s="15"/>
      <c r="D356" s="16" t="s">
        <v>694</v>
      </c>
      <c r="E356" s="17">
        <v>40190423</v>
      </c>
    </row>
    <row r="357" ht="18" customHeight="1" spans="1:5">
      <c r="A357" s="15" t="s">
        <v>695</v>
      </c>
      <c r="B357" s="15" t="s">
        <v>279</v>
      </c>
      <c r="C357" s="15"/>
      <c r="D357" s="16" t="s">
        <v>696</v>
      </c>
      <c r="E357" s="17">
        <v>38720000</v>
      </c>
    </row>
    <row r="358" ht="18" customHeight="1" spans="1:5">
      <c r="A358" s="15" t="s">
        <v>281</v>
      </c>
      <c r="B358" s="15" t="s">
        <v>282</v>
      </c>
      <c r="C358" s="15" t="s">
        <v>294</v>
      </c>
      <c r="D358" s="16" t="s">
        <v>697</v>
      </c>
      <c r="E358" s="17">
        <v>38720000</v>
      </c>
    </row>
    <row r="359" ht="18" customHeight="1" spans="1:5">
      <c r="A359" s="15" t="s">
        <v>695</v>
      </c>
      <c r="B359" s="15" t="s">
        <v>286</v>
      </c>
      <c r="C359" s="15"/>
      <c r="D359" s="16" t="s">
        <v>698</v>
      </c>
      <c r="E359" s="17">
        <v>1470423</v>
      </c>
    </row>
    <row r="360" ht="18" customHeight="1" spans="1:5">
      <c r="A360" s="15" t="s">
        <v>281</v>
      </c>
      <c r="B360" s="15" t="s">
        <v>282</v>
      </c>
      <c r="C360" s="15" t="s">
        <v>294</v>
      </c>
      <c r="D360" s="16" t="s">
        <v>699</v>
      </c>
      <c r="E360" s="17">
        <v>1470423</v>
      </c>
    </row>
    <row r="361" ht="18" customHeight="1" spans="1:5">
      <c r="A361" s="15" t="s">
        <v>700</v>
      </c>
      <c r="B361" s="15"/>
      <c r="C361" s="15"/>
      <c r="D361" s="16" t="s">
        <v>701</v>
      </c>
      <c r="E361" s="17">
        <v>8238879</v>
      </c>
    </row>
    <row r="362" ht="18" customHeight="1" spans="1:5">
      <c r="A362" s="15" t="s">
        <v>702</v>
      </c>
      <c r="B362" s="15" t="s">
        <v>279</v>
      </c>
      <c r="C362" s="15"/>
      <c r="D362" s="16" t="s">
        <v>703</v>
      </c>
      <c r="E362" s="17">
        <v>4667519</v>
      </c>
    </row>
    <row r="363" ht="18" customHeight="1" spans="1:5">
      <c r="A363" s="15" t="s">
        <v>281</v>
      </c>
      <c r="B363" s="15" t="s">
        <v>282</v>
      </c>
      <c r="C363" s="15" t="s">
        <v>279</v>
      </c>
      <c r="D363" s="16" t="s">
        <v>368</v>
      </c>
      <c r="E363" s="17">
        <v>3667519</v>
      </c>
    </row>
    <row r="364" ht="18" customHeight="1" spans="1:5">
      <c r="A364" s="15" t="s">
        <v>281</v>
      </c>
      <c r="B364" s="15" t="s">
        <v>282</v>
      </c>
      <c r="C364" s="15" t="s">
        <v>294</v>
      </c>
      <c r="D364" s="16" t="s">
        <v>704</v>
      </c>
      <c r="E364" s="17">
        <v>1000000</v>
      </c>
    </row>
    <row r="365" ht="18" customHeight="1" spans="1:5">
      <c r="A365" s="15" t="s">
        <v>702</v>
      </c>
      <c r="B365" s="15" t="s">
        <v>284</v>
      </c>
      <c r="C365" s="15"/>
      <c r="D365" s="16" t="s">
        <v>705</v>
      </c>
      <c r="E365" s="17">
        <v>3571360</v>
      </c>
    </row>
    <row r="366" ht="18" customHeight="1" spans="1:5">
      <c r="A366" s="15" t="s">
        <v>281</v>
      </c>
      <c r="B366" s="15" t="s">
        <v>282</v>
      </c>
      <c r="C366" s="15" t="s">
        <v>279</v>
      </c>
      <c r="D366" s="16" t="s">
        <v>368</v>
      </c>
      <c r="E366" s="17">
        <v>3571360</v>
      </c>
    </row>
    <row r="367" ht="18" customHeight="1" spans="1:5">
      <c r="A367" s="15" t="s">
        <v>706</v>
      </c>
      <c r="B367" s="15"/>
      <c r="C367" s="15"/>
      <c r="D367" s="16" t="s">
        <v>707</v>
      </c>
      <c r="E367" s="17">
        <v>30000000</v>
      </c>
    </row>
    <row r="368" ht="18" customHeight="1" spans="1:5">
      <c r="A368" s="15" t="s">
        <v>708</v>
      </c>
      <c r="B368" s="15"/>
      <c r="C368" s="15"/>
      <c r="D368" s="16" t="s">
        <v>709</v>
      </c>
      <c r="E368" s="17">
        <v>30000000</v>
      </c>
    </row>
    <row r="369" ht="18" customHeight="1" spans="1:5">
      <c r="A369" s="15" t="s">
        <v>281</v>
      </c>
      <c r="B369" s="15" t="s">
        <v>282</v>
      </c>
      <c r="C369" s="15"/>
      <c r="D369" s="16" t="s">
        <v>710</v>
      </c>
      <c r="E369" s="17">
        <v>30000000</v>
      </c>
    </row>
    <row r="370" ht="18" customHeight="1" spans="1:5">
      <c r="A370" s="15" t="s">
        <v>711</v>
      </c>
      <c r="B370" s="15"/>
      <c r="C370" s="15"/>
      <c r="D370" s="16" t="s">
        <v>712</v>
      </c>
      <c r="E370" s="17">
        <v>100000</v>
      </c>
    </row>
    <row r="371" ht="18" customHeight="1" spans="1:5">
      <c r="A371" s="15" t="s">
        <v>713</v>
      </c>
      <c r="B371" s="15" t="s">
        <v>294</v>
      </c>
      <c r="C371" s="15"/>
      <c r="D371" s="16" t="s">
        <v>714</v>
      </c>
      <c r="E371" s="17">
        <v>100000</v>
      </c>
    </row>
    <row r="372" ht="18" customHeight="1" spans="1:5">
      <c r="A372" s="15" t="s">
        <v>281</v>
      </c>
      <c r="B372" s="15" t="s">
        <v>282</v>
      </c>
      <c r="C372" s="15" t="s">
        <v>279</v>
      </c>
      <c r="D372" s="16" t="s">
        <v>715</v>
      </c>
      <c r="E372" s="17">
        <v>100000</v>
      </c>
    </row>
    <row r="373" ht="18" customHeight="1" spans="1:5">
      <c r="A373" s="15" t="s">
        <v>716</v>
      </c>
      <c r="B373" s="15"/>
      <c r="C373" s="15"/>
      <c r="D373" s="16" t="s">
        <v>717</v>
      </c>
      <c r="E373" s="17">
        <v>160450000</v>
      </c>
    </row>
    <row r="374" ht="18" customHeight="1" spans="1:5">
      <c r="A374" s="15" t="s">
        <v>718</v>
      </c>
      <c r="B374" s="15" t="s">
        <v>296</v>
      </c>
      <c r="C374" s="15"/>
      <c r="D374" s="16" t="s">
        <v>719</v>
      </c>
      <c r="E374" s="17">
        <v>160450000</v>
      </c>
    </row>
    <row r="375" ht="18" customHeight="1" spans="1:5">
      <c r="A375" s="15" t="s">
        <v>281</v>
      </c>
      <c r="B375" s="15" t="s">
        <v>282</v>
      </c>
      <c r="C375" s="15" t="s">
        <v>279</v>
      </c>
      <c r="D375" s="16" t="s">
        <v>720</v>
      </c>
      <c r="E375" s="17">
        <v>160450000</v>
      </c>
    </row>
    <row r="376" customHeight="1" spans="4:4">
      <c r="D376" s="18"/>
    </row>
    <row r="377" customHeight="1" spans="4:4">
      <c r="D377" s="18"/>
    </row>
    <row r="378" customHeight="1" spans="4:4">
      <c r="D378" s="18"/>
    </row>
    <row r="379" customHeight="1" spans="4:4">
      <c r="D379" s="18"/>
    </row>
    <row r="380" customHeight="1" spans="4:4">
      <c r="D380" s="18"/>
    </row>
    <row r="381" customHeight="1" spans="4:4">
      <c r="D381" s="18"/>
    </row>
    <row r="382" customHeight="1" spans="4:4">
      <c r="D382" s="18"/>
    </row>
    <row r="383" customHeight="1" spans="4:4">
      <c r="D383" s="18"/>
    </row>
    <row r="384" customHeight="1" spans="4:4">
      <c r="D384" s="18"/>
    </row>
    <row r="385" customHeight="1" spans="4:4">
      <c r="D385" s="18"/>
    </row>
    <row r="386" customHeight="1" spans="4:4">
      <c r="D386" s="18"/>
    </row>
    <row r="387" customHeight="1" spans="4:4">
      <c r="D387" s="18"/>
    </row>
    <row r="388" customHeight="1" spans="4:4">
      <c r="D388" s="18"/>
    </row>
    <row r="389" customHeight="1" spans="4:4">
      <c r="D389" s="18"/>
    </row>
    <row r="390" customHeight="1" spans="4:4">
      <c r="D390" s="18"/>
    </row>
    <row r="391" customHeight="1" spans="4:4">
      <c r="D391" s="18"/>
    </row>
    <row r="392" customHeight="1" spans="4:4">
      <c r="D392" s="18"/>
    </row>
    <row r="393" customHeight="1" spans="4:4">
      <c r="D393" s="18"/>
    </row>
    <row r="394" customHeight="1" spans="4:4">
      <c r="D394" s="18"/>
    </row>
    <row r="395" customHeight="1" spans="4:4">
      <c r="D395" s="18"/>
    </row>
    <row r="396" customHeight="1" spans="4:4">
      <c r="D396" s="18"/>
    </row>
    <row r="397" customHeight="1" spans="4:4">
      <c r="D397" s="18"/>
    </row>
    <row r="398" customHeight="1" spans="4:4">
      <c r="D398" s="18"/>
    </row>
    <row r="399" customHeight="1" spans="4:4">
      <c r="D399" s="18"/>
    </row>
    <row r="400" customHeight="1" spans="4:4">
      <c r="D400" s="18"/>
    </row>
    <row r="401" customHeight="1" spans="4:4">
      <c r="D401" s="18"/>
    </row>
    <row r="402" customHeight="1" spans="4:4">
      <c r="D402" s="18"/>
    </row>
    <row r="403" customHeight="1" spans="4:4">
      <c r="D403" s="18"/>
    </row>
    <row r="404" customHeight="1" spans="4:4">
      <c r="D404" s="18"/>
    </row>
    <row r="405" customHeight="1" spans="4:4">
      <c r="D405" s="18"/>
    </row>
    <row r="406" customHeight="1" spans="4:4">
      <c r="D406" s="18"/>
    </row>
    <row r="407" customHeight="1" spans="4:4">
      <c r="D407" s="18"/>
    </row>
    <row r="408" customHeight="1" spans="4:4">
      <c r="D408" s="18"/>
    </row>
    <row r="409" customHeight="1" spans="4:4">
      <c r="D409" s="18"/>
    </row>
    <row r="410" customHeight="1" spans="4:4">
      <c r="D410" s="18"/>
    </row>
    <row r="411" customHeight="1" spans="4:4">
      <c r="D411" s="18"/>
    </row>
    <row r="412" customHeight="1" spans="4:4">
      <c r="D412" s="18"/>
    </row>
    <row r="413" customHeight="1" spans="4:4">
      <c r="D413" s="18"/>
    </row>
    <row r="414" customHeight="1" spans="4:4">
      <c r="D414" s="18"/>
    </row>
    <row r="415" customHeight="1" spans="4:4">
      <c r="D415" s="18"/>
    </row>
  </sheetData>
  <mergeCells count="4">
    <mergeCell ref="A2:E2"/>
    <mergeCell ref="A4:C4"/>
    <mergeCell ref="D4:D5"/>
    <mergeCell ref="E4:E5"/>
  </mergeCells>
  <printOptions horizontalCentered="1"/>
  <pageMargins left="0.751388888888889" right="0.751388888888889" top="0.55" bottom="0.590277777777778" header="0.511805555555556" footer="0.511805555555556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2019年衡阳县公共财政收入完成情况表</vt:lpstr>
      <vt:lpstr>2019年衡阳县一般公共预算支出情况</vt:lpstr>
      <vt:lpstr>2019年衡阳县一般公共预算收支平衡表</vt:lpstr>
      <vt:lpstr>2020年衡阳县财政收入预算表</vt:lpstr>
      <vt:lpstr>2020年衡阳县一般公共预算支出情况表</vt:lpstr>
      <vt:lpstr> 2020年衡阳县公共财政收支平衡表 </vt:lpstr>
      <vt:lpstr>2020年政府性基金收支预算表</vt:lpstr>
      <vt:lpstr>2020年社保基金预算表</vt:lpstr>
      <vt:lpstr>2020年衡阳县一般公共预算支出预算表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晴空孤鹤</cp:lastModifiedBy>
  <dcterms:created xsi:type="dcterms:W3CDTF">2020-05-18T10:46:00Z</dcterms:created>
  <dcterms:modified xsi:type="dcterms:W3CDTF">2020-07-27T10:02:17Z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